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71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46" i="1" l="1"/>
  <c r="F147" i="1"/>
  <c r="F148" i="1"/>
  <c r="F149" i="1"/>
  <c r="D8" i="1"/>
  <c r="D7" i="1"/>
  <c r="E149" i="1"/>
  <c r="D149" i="1"/>
  <c r="E148" i="1"/>
  <c r="D148" i="1"/>
  <c r="E147" i="1"/>
  <c r="D147" i="1"/>
  <c r="D146" i="1"/>
  <c r="F145" i="1"/>
  <c r="E145" i="1"/>
  <c r="E146" i="1" l="1"/>
  <c r="D145" i="1"/>
  <c r="K26" i="1" l="1"/>
  <c r="K38" i="1" l="1"/>
  <c r="K37" i="1"/>
  <c r="K32" i="1"/>
  <c r="K25" i="1"/>
  <c r="M20" i="1"/>
  <c r="K20" i="1"/>
  <c r="K13" i="1"/>
  <c r="K15" i="1"/>
  <c r="M25" i="1" l="1"/>
  <c r="M26" i="1" s="1"/>
  <c r="L25" i="1"/>
  <c r="D18" i="1"/>
  <c r="L26" i="1" l="1"/>
  <c r="D9" i="1"/>
  <c r="D14" i="1" s="1"/>
  <c r="F18" i="1" l="1"/>
  <c r="E33" i="1"/>
  <c r="E101" i="1" l="1"/>
  <c r="E48" i="1"/>
  <c r="E112" i="1"/>
  <c r="E47" i="1"/>
  <c r="E135" i="1"/>
  <c r="E113" i="1"/>
  <c r="E99" i="1"/>
  <c r="E31" i="1"/>
  <c r="E61" i="1"/>
  <c r="E100" i="1"/>
  <c r="E128" i="1"/>
  <c r="E95" i="1"/>
  <c r="E63" i="1"/>
  <c r="E23" i="1"/>
  <c r="E58" i="1"/>
  <c r="E41" i="1"/>
  <c r="E79" i="1"/>
  <c r="E126" i="1"/>
  <c r="E132" i="1"/>
  <c r="E67" i="1"/>
  <c r="E70" i="1"/>
  <c r="E64" i="1"/>
  <c r="E116" i="1"/>
  <c r="E83" i="1"/>
  <c r="E51" i="1"/>
  <c r="E68" i="1"/>
  <c r="E72" i="1"/>
  <c r="E133" i="1"/>
  <c r="E88" i="1"/>
  <c r="E28" i="1"/>
  <c r="E124" i="1"/>
  <c r="E108" i="1"/>
  <c r="E91" i="1"/>
  <c r="E75" i="1"/>
  <c r="E59" i="1"/>
  <c r="E39" i="1"/>
  <c r="E19" i="1"/>
  <c r="E123" i="1"/>
  <c r="E26" i="1"/>
  <c r="E106" i="1"/>
  <c r="E29" i="1"/>
  <c r="E125" i="1"/>
  <c r="E76" i="1"/>
  <c r="E136" i="1"/>
  <c r="E120" i="1"/>
  <c r="E104" i="1"/>
  <c r="E87" i="1"/>
  <c r="E71" i="1"/>
  <c r="E55" i="1"/>
  <c r="E35" i="1"/>
  <c r="E129" i="1"/>
  <c r="E90" i="1"/>
  <c r="E109" i="1"/>
  <c r="E93" i="1"/>
  <c r="E43" i="1"/>
  <c r="E27" i="1"/>
  <c r="E92" i="1"/>
  <c r="E103" i="1"/>
  <c r="E38" i="1"/>
  <c r="E24" i="1"/>
  <c r="E73" i="1"/>
  <c r="E117" i="1"/>
  <c r="E56" i="1"/>
  <c r="E119" i="1"/>
  <c r="E86" i="1"/>
  <c r="E54" i="1"/>
  <c r="E22" i="1"/>
  <c r="E60" i="1"/>
  <c r="E122" i="1"/>
  <c r="E89" i="1"/>
  <c r="E57" i="1"/>
  <c r="E25" i="1"/>
  <c r="E105" i="1"/>
  <c r="E20" i="1"/>
  <c r="E107" i="1"/>
  <c r="E74" i="1"/>
  <c r="E42" i="1"/>
  <c r="E121" i="1"/>
  <c r="E32" i="1"/>
  <c r="E110" i="1"/>
  <c r="E77" i="1"/>
  <c r="E45" i="1"/>
  <c r="E44" i="1"/>
  <c r="E131" i="1"/>
  <c r="E115" i="1"/>
  <c r="E98" i="1"/>
  <c r="E82" i="1"/>
  <c r="E66" i="1"/>
  <c r="E50" i="1"/>
  <c r="E34" i="1"/>
  <c r="E18" i="1"/>
  <c r="G18" i="1" s="1"/>
  <c r="H18" i="1" s="1"/>
  <c r="D19" i="1" s="1"/>
  <c r="F19" i="1" s="1"/>
  <c r="G19" i="1" s="1"/>
  <c r="H19" i="1" s="1"/>
  <c r="D20" i="1" s="1"/>
  <c r="F20" i="1" s="1"/>
  <c r="E96" i="1"/>
  <c r="E52" i="1"/>
  <c r="E134" i="1"/>
  <c r="E118" i="1"/>
  <c r="E102" i="1"/>
  <c r="E85" i="1"/>
  <c r="E69" i="1"/>
  <c r="E53" i="1"/>
  <c r="E37" i="1"/>
  <c r="E21" i="1"/>
  <c r="E80" i="1"/>
  <c r="E36" i="1"/>
  <c r="E127" i="1"/>
  <c r="E111" i="1"/>
  <c r="E94" i="1"/>
  <c r="E78" i="1"/>
  <c r="E62" i="1"/>
  <c r="E46" i="1"/>
  <c r="E30" i="1"/>
  <c r="E137" i="1"/>
  <c r="E84" i="1"/>
  <c r="E40" i="1"/>
  <c r="E130" i="1"/>
  <c r="E114" i="1"/>
  <c r="E97" i="1"/>
  <c r="E81" i="1"/>
  <c r="E65" i="1"/>
  <c r="E49" i="1"/>
  <c r="G20" i="1" l="1"/>
  <c r="H20" i="1" s="1"/>
  <c r="D21" i="1" s="1"/>
  <c r="F21" i="1" s="1"/>
  <c r="G21" i="1" s="1"/>
  <c r="H21" i="1" s="1"/>
  <c r="D22" i="1" s="1"/>
  <c r="F22" i="1" s="1"/>
  <c r="G22" i="1" s="1"/>
  <c r="H22" i="1" s="1"/>
  <c r="D23" i="1" s="1"/>
  <c r="F23" i="1" l="1"/>
  <c r="G23" i="1" s="1"/>
  <c r="H23" i="1" s="1"/>
  <c r="D24" i="1" s="1"/>
  <c r="F24" i="1" l="1"/>
  <c r="G24" i="1" s="1"/>
  <c r="H24" i="1" s="1"/>
  <c r="D25" i="1" s="1"/>
  <c r="F25" i="1" l="1"/>
  <c r="G25" i="1" s="1"/>
  <c r="H25" i="1" s="1"/>
  <c r="D26" i="1" s="1"/>
  <c r="F26" i="1" l="1"/>
  <c r="G26" i="1" s="1"/>
  <c r="H26" i="1" s="1"/>
  <c r="D27" i="1" s="1"/>
  <c r="F27" i="1" l="1"/>
  <c r="G27" i="1" s="1"/>
  <c r="H27" i="1" s="1"/>
  <c r="D28" i="1" s="1"/>
  <c r="F28" i="1" l="1"/>
  <c r="G28" i="1" s="1"/>
  <c r="H28" i="1" s="1"/>
  <c r="D29" i="1" s="1"/>
  <c r="F29" i="1" l="1"/>
  <c r="G29" i="1" s="1"/>
  <c r="H29" i="1" l="1"/>
  <c r="D30" i="1" s="1"/>
  <c r="F30" i="1" s="1"/>
  <c r="G30" i="1" s="1"/>
  <c r="H30" i="1" s="1"/>
  <c r="D31" i="1" s="1"/>
  <c r="F31" i="1" l="1"/>
  <c r="G31" i="1" s="1"/>
  <c r="H31" i="1" s="1"/>
  <c r="D32" i="1" s="1"/>
  <c r="F32" i="1" l="1"/>
  <c r="G32" i="1" s="1"/>
  <c r="H32" i="1" s="1"/>
  <c r="D33" i="1" s="1"/>
  <c r="F33" i="1" l="1"/>
  <c r="G33" i="1" s="1"/>
  <c r="H33" i="1" s="1"/>
  <c r="D34" i="1" s="1"/>
  <c r="F34" i="1" l="1"/>
  <c r="G34" i="1" s="1"/>
  <c r="H34" i="1" s="1"/>
  <c r="D35" i="1" s="1"/>
  <c r="F35" i="1" l="1"/>
  <c r="G35" i="1" s="1"/>
  <c r="H35" i="1" s="1"/>
  <c r="D36" i="1" s="1"/>
  <c r="F36" i="1" l="1"/>
  <c r="G36" i="1" s="1"/>
  <c r="H36" i="1" s="1"/>
  <c r="D37" i="1" s="1"/>
  <c r="F37" i="1" l="1"/>
  <c r="G37" i="1" s="1"/>
  <c r="H37" i="1" s="1"/>
  <c r="D38" i="1" s="1"/>
  <c r="F38" i="1" l="1"/>
  <c r="G38" i="1" s="1"/>
  <c r="H38" i="1" s="1"/>
  <c r="D39" i="1" s="1"/>
  <c r="F39" i="1" l="1"/>
  <c r="G39" i="1" s="1"/>
  <c r="H39" i="1" s="1"/>
  <c r="D40" i="1" s="1"/>
  <c r="F40" i="1" l="1"/>
  <c r="G40" i="1" s="1"/>
  <c r="H40" i="1" s="1"/>
  <c r="D41" i="1" s="1"/>
  <c r="F41" i="1" l="1"/>
  <c r="G41" i="1" s="1"/>
  <c r="H41" i="1" l="1"/>
  <c r="D42" i="1" s="1"/>
  <c r="F42" i="1" s="1"/>
  <c r="G42" i="1" s="1"/>
  <c r="H42" i="1" s="1"/>
  <c r="D43" i="1" s="1"/>
  <c r="F43" i="1" l="1"/>
  <c r="G43" i="1" s="1"/>
  <c r="H43" i="1" s="1"/>
  <c r="D44" i="1" s="1"/>
  <c r="F44" i="1" l="1"/>
  <c r="G44" i="1" s="1"/>
  <c r="H44" i="1" s="1"/>
  <c r="D45" i="1" s="1"/>
  <c r="F45" i="1" l="1"/>
  <c r="G45" i="1" s="1"/>
  <c r="H45" i="1" s="1"/>
  <c r="D46" i="1" s="1"/>
  <c r="F46" i="1" l="1"/>
  <c r="G46" i="1" s="1"/>
  <c r="H46" i="1" s="1"/>
  <c r="D47" i="1" s="1"/>
  <c r="F47" i="1" l="1"/>
  <c r="G47" i="1" s="1"/>
  <c r="H47" i="1" s="1"/>
  <c r="D48" i="1" s="1"/>
  <c r="F48" i="1" l="1"/>
  <c r="G48" i="1" s="1"/>
  <c r="H48" i="1" s="1"/>
  <c r="D49" i="1" s="1"/>
  <c r="F49" i="1" l="1"/>
  <c r="G49" i="1" s="1"/>
  <c r="H49" i="1" s="1"/>
  <c r="D50" i="1" s="1"/>
  <c r="F50" i="1" l="1"/>
  <c r="G50" i="1" s="1"/>
  <c r="H50" i="1" l="1"/>
  <c r="D51" i="1" s="1"/>
  <c r="F51" i="1" l="1"/>
  <c r="G51" i="1" s="1"/>
  <c r="H51" i="1" l="1"/>
  <c r="D52" i="1" s="1"/>
  <c r="F52" i="1" s="1"/>
  <c r="G52" i="1" s="1"/>
  <c r="H52" i="1" s="1"/>
  <c r="D53" i="1" s="1"/>
  <c r="F53" i="1" s="1"/>
  <c r="G53" i="1" s="1"/>
  <c r="H53" i="1" s="1"/>
  <c r="D54" i="1" s="1"/>
  <c r="F54" i="1" l="1"/>
  <c r="G54" i="1" s="1"/>
  <c r="H54" i="1" s="1"/>
  <c r="D55" i="1" s="1"/>
  <c r="F55" i="1" l="1"/>
  <c r="G55" i="1" s="1"/>
  <c r="H55" i="1" s="1"/>
  <c r="D56" i="1" s="1"/>
  <c r="F56" i="1" l="1"/>
  <c r="G56" i="1" s="1"/>
  <c r="H56" i="1" s="1"/>
  <c r="D57" i="1" s="1"/>
  <c r="F57" i="1" l="1"/>
  <c r="G57" i="1" s="1"/>
  <c r="H57" i="1" s="1"/>
  <c r="D58" i="1" s="1"/>
  <c r="F58" i="1" s="1"/>
  <c r="G58" i="1" l="1"/>
  <c r="H58" i="1" s="1"/>
  <c r="D59" i="1" s="1"/>
  <c r="F59" i="1" l="1"/>
  <c r="G59" i="1" s="1"/>
  <c r="H59" i="1" s="1"/>
  <c r="D60" i="1" s="1"/>
  <c r="F60" i="1" l="1"/>
  <c r="G60" i="1" s="1"/>
  <c r="H60" i="1" s="1"/>
  <c r="D61" i="1" s="1"/>
  <c r="F61" i="1" l="1"/>
  <c r="G61" i="1" s="1"/>
  <c r="H61" i="1" s="1"/>
  <c r="D62" i="1" s="1"/>
  <c r="F62" i="1" l="1"/>
  <c r="G62" i="1" s="1"/>
  <c r="H62" i="1" s="1"/>
  <c r="D63" i="1" s="1"/>
  <c r="F63" i="1" l="1"/>
  <c r="G63" i="1" s="1"/>
  <c r="H63" i="1" s="1"/>
  <c r="D64" i="1" s="1"/>
  <c r="F64" i="1" l="1"/>
  <c r="G64" i="1" s="1"/>
  <c r="H64" i="1" s="1"/>
  <c r="D65" i="1" s="1"/>
  <c r="F65" i="1" l="1"/>
  <c r="G65" i="1" s="1"/>
  <c r="H65" i="1" s="1"/>
  <c r="D66" i="1" s="1"/>
  <c r="F66" i="1" l="1"/>
  <c r="G66" i="1" s="1"/>
  <c r="H66" i="1" s="1"/>
  <c r="D67" i="1" s="1"/>
  <c r="F67" i="1" l="1"/>
  <c r="G67" i="1" s="1"/>
  <c r="H67" i="1" s="1"/>
  <c r="D68" i="1" s="1"/>
  <c r="F68" i="1" l="1"/>
  <c r="G68" i="1" s="1"/>
  <c r="H68" i="1" s="1"/>
  <c r="D69" i="1" s="1"/>
  <c r="F69" i="1" l="1"/>
  <c r="G69" i="1" s="1"/>
  <c r="H69" i="1" s="1"/>
  <c r="D70" i="1" s="1"/>
  <c r="F70" i="1" l="1"/>
  <c r="G70" i="1" s="1"/>
  <c r="H70" i="1" s="1"/>
  <c r="D71" i="1" s="1"/>
  <c r="F71" i="1" l="1"/>
  <c r="G71" i="1" s="1"/>
  <c r="H71" i="1" s="1"/>
  <c r="D72" i="1" s="1"/>
  <c r="F72" i="1" l="1"/>
  <c r="G72" i="1" s="1"/>
  <c r="H72" i="1" s="1"/>
  <c r="D73" i="1" s="1"/>
  <c r="F73" i="1" l="1"/>
  <c r="G73" i="1" s="1"/>
  <c r="H73" i="1" s="1"/>
  <c r="D74" i="1" s="1"/>
  <c r="F74" i="1" l="1"/>
  <c r="G74" i="1" s="1"/>
  <c r="H74" i="1" s="1"/>
  <c r="D75" i="1" s="1"/>
  <c r="F75" i="1" l="1"/>
  <c r="G75" i="1" s="1"/>
  <c r="H75" i="1" s="1"/>
  <c r="D76" i="1" s="1"/>
  <c r="F76" i="1" l="1"/>
  <c r="G76" i="1" s="1"/>
  <c r="H76" i="1" s="1"/>
  <c r="D77" i="1" s="1"/>
  <c r="F77" i="1" l="1"/>
  <c r="G77" i="1" s="1"/>
  <c r="H77" i="1" s="1"/>
  <c r="D78" i="1" s="1"/>
  <c r="F78" i="1" l="1"/>
  <c r="G78" i="1" s="1"/>
  <c r="H78" i="1" s="1"/>
  <c r="D79" i="1" s="1"/>
  <c r="F79" i="1" l="1"/>
  <c r="G79" i="1" s="1"/>
  <c r="H79" i="1" s="1"/>
  <c r="D80" i="1" s="1"/>
  <c r="F80" i="1" l="1"/>
  <c r="G80" i="1" s="1"/>
  <c r="H80" i="1" s="1"/>
  <c r="D81" i="1" s="1"/>
  <c r="F81" i="1" l="1"/>
  <c r="G81" i="1" s="1"/>
  <c r="H81" i="1" s="1"/>
  <c r="D82" i="1" s="1"/>
  <c r="F82" i="1" l="1"/>
  <c r="G82" i="1" s="1"/>
  <c r="H82" i="1" s="1"/>
  <c r="D83" i="1" s="1"/>
  <c r="F83" i="1" l="1"/>
  <c r="G83" i="1" s="1"/>
  <c r="H83" i="1" s="1"/>
  <c r="D84" i="1" s="1"/>
  <c r="F84" i="1" l="1"/>
  <c r="G84" i="1" s="1"/>
  <c r="H84" i="1" s="1"/>
  <c r="D85" i="1" s="1"/>
  <c r="F85" i="1" l="1"/>
  <c r="G85" i="1" s="1"/>
  <c r="H85" i="1" s="1"/>
  <c r="D86" i="1" s="1"/>
  <c r="F86" i="1" l="1"/>
  <c r="G86" i="1" s="1"/>
  <c r="H86" i="1" s="1"/>
  <c r="D87" i="1" s="1"/>
  <c r="F87" i="1" l="1"/>
  <c r="G87" i="1" s="1"/>
  <c r="H87" i="1" s="1"/>
  <c r="D88" i="1" s="1"/>
  <c r="F88" i="1" l="1"/>
  <c r="G88" i="1" s="1"/>
  <c r="H88" i="1" s="1"/>
  <c r="D89" i="1" s="1"/>
  <c r="F89" i="1" l="1"/>
  <c r="G89" i="1" s="1"/>
  <c r="H89" i="1" s="1"/>
  <c r="D90" i="1" s="1"/>
  <c r="F90" i="1" l="1"/>
  <c r="G90" i="1" s="1"/>
  <c r="H90" i="1" s="1"/>
  <c r="D91" i="1" s="1"/>
  <c r="F91" i="1" l="1"/>
  <c r="G91" i="1" s="1"/>
  <c r="H91" i="1" s="1"/>
  <c r="D92" i="1" s="1"/>
  <c r="F92" i="1" l="1"/>
  <c r="G92" i="1" s="1"/>
  <c r="H92" i="1" s="1"/>
  <c r="D93" i="1" s="1"/>
  <c r="F93" i="1" l="1"/>
  <c r="G93" i="1" s="1"/>
  <c r="H93" i="1" s="1"/>
  <c r="D94" i="1" s="1"/>
  <c r="F94" i="1" l="1"/>
  <c r="G94" i="1" s="1"/>
  <c r="H94" i="1" s="1"/>
  <c r="D95" i="1" s="1"/>
  <c r="F95" i="1" l="1"/>
  <c r="G95" i="1" s="1"/>
  <c r="H95" i="1" s="1"/>
  <c r="D96" i="1" s="1"/>
  <c r="F96" i="1" l="1"/>
  <c r="G96" i="1" s="1"/>
  <c r="H96" i="1" s="1"/>
  <c r="D97" i="1" s="1"/>
  <c r="F97" i="1" l="1"/>
  <c r="G97" i="1" s="1"/>
  <c r="H97" i="1" s="1"/>
  <c r="D98" i="1" s="1"/>
  <c r="F98" i="1" l="1"/>
  <c r="G98" i="1" s="1"/>
  <c r="H98" i="1" s="1"/>
  <c r="D99" i="1" s="1"/>
  <c r="F99" i="1" l="1"/>
  <c r="G99" i="1" s="1"/>
  <c r="H99" i="1" s="1"/>
  <c r="D100" i="1" s="1"/>
  <c r="F100" i="1" l="1"/>
  <c r="G100" i="1" s="1"/>
  <c r="H100" i="1" s="1"/>
  <c r="D101" i="1" s="1"/>
  <c r="F101" i="1" s="1"/>
  <c r="G101" i="1" s="1"/>
  <c r="H101" i="1" s="1"/>
  <c r="D102" i="1" s="1"/>
  <c r="F102" i="1" s="1"/>
  <c r="G102" i="1" s="1"/>
  <c r="H102" i="1" s="1"/>
  <c r="D103" i="1" s="1"/>
  <c r="F103" i="1" s="1"/>
  <c r="G103" i="1" s="1"/>
  <c r="H103" i="1" s="1"/>
  <c r="D104" i="1" s="1"/>
  <c r="F104" i="1" s="1"/>
  <c r="G104" i="1" s="1"/>
  <c r="H104" i="1" s="1"/>
  <c r="D105" i="1" s="1"/>
  <c r="F105" i="1" s="1"/>
  <c r="G105" i="1" s="1"/>
  <c r="H105" i="1" s="1"/>
  <c r="D106" i="1" s="1"/>
  <c r="F106" i="1" s="1"/>
  <c r="G106" i="1" s="1"/>
  <c r="H106" i="1" s="1"/>
  <c r="D107" i="1" s="1"/>
  <c r="F107" i="1" s="1"/>
  <c r="G107" i="1" s="1"/>
  <c r="H107" i="1" s="1"/>
  <c r="D108" i="1" s="1"/>
  <c r="F108" i="1" s="1"/>
  <c r="G108" i="1" s="1"/>
  <c r="H108" i="1" s="1"/>
  <c r="D109" i="1" s="1"/>
  <c r="F109" i="1" s="1"/>
  <c r="G109" i="1" s="1"/>
  <c r="H109" i="1" s="1"/>
  <c r="D110" i="1" s="1"/>
  <c r="F110" i="1" s="1"/>
  <c r="G110" i="1" s="1"/>
  <c r="H110" i="1" s="1"/>
  <c r="D111" i="1" s="1"/>
  <c r="F111" i="1" s="1"/>
  <c r="G111" i="1" s="1"/>
  <c r="H111" i="1" s="1"/>
  <c r="D112" i="1" s="1"/>
  <c r="F112" i="1" s="1"/>
  <c r="G112" i="1" s="1"/>
  <c r="H112" i="1" s="1"/>
  <c r="D113" i="1" s="1"/>
  <c r="F113" i="1" s="1"/>
  <c r="G113" i="1" s="1"/>
  <c r="H113" i="1" s="1"/>
  <c r="D114" i="1" s="1"/>
  <c r="F114" i="1" s="1"/>
  <c r="G114" i="1" s="1"/>
  <c r="H114" i="1" s="1"/>
  <c r="D115" i="1" s="1"/>
  <c r="F115" i="1" s="1"/>
  <c r="G115" i="1" s="1"/>
  <c r="H115" i="1" s="1"/>
  <c r="D116" i="1" s="1"/>
  <c r="F116" i="1" s="1"/>
  <c r="G116" i="1" s="1"/>
  <c r="H116" i="1" s="1"/>
  <c r="D117" i="1" s="1"/>
  <c r="F117" i="1" s="1"/>
  <c r="G117" i="1" s="1"/>
  <c r="H117" i="1" s="1"/>
  <c r="D118" i="1" s="1"/>
  <c r="F118" i="1" s="1"/>
  <c r="G118" i="1" s="1"/>
  <c r="H118" i="1" s="1"/>
  <c r="D119" i="1" s="1"/>
  <c r="F119" i="1" s="1"/>
  <c r="G119" i="1" s="1"/>
  <c r="H119" i="1" s="1"/>
  <c r="D120" i="1" s="1"/>
  <c r="F120" i="1" s="1"/>
  <c r="G120" i="1" s="1"/>
  <c r="H120" i="1" s="1"/>
  <c r="D121" i="1" s="1"/>
  <c r="F121" i="1" s="1"/>
  <c r="G121" i="1" s="1"/>
  <c r="H121" i="1" s="1"/>
  <c r="D122" i="1" s="1"/>
  <c r="F122" i="1" s="1"/>
  <c r="G122" i="1" s="1"/>
  <c r="H122" i="1" s="1"/>
  <c r="D123" i="1" s="1"/>
  <c r="F123" i="1" s="1"/>
  <c r="G123" i="1" s="1"/>
  <c r="H123" i="1" s="1"/>
  <c r="D124" i="1" s="1"/>
  <c r="F124" i="1" s="1"/>
  <c r="G124" i="1" s="1"/>
  <c r="H124" i="1" s="1"/>
  <c r="D125" i="1" s="1"/>
  <c r="F125" i="1" s="1"/>
  <c r="G125" i="1" s="1"/>
  <c r="H125" i="1" s="1"/>
  <c r="D126" i="1" s="1"/>
  <c r="F126" i="1" s="1"/>
  <c r="G126" i="1" s="1"/>
  <c r="H126" i="1" s="1"/>
  <c r="D127" i="1" s="1"/>
  <c r="F127" i="1" s="1"/>
  <c r="G127" i="1" s="1"/>
  <c r="H127" i="1" s="1"/>
  <c r="D128" i="1" s="1"/>
  <c r="F128" i="1" s="1"/>
  <c r="G128" i="1" s="1"/>
  <c r="H128" i="1" s="1"/>
  <c r="D129" i="1" s="1"/>
  <c r="F129" i="1" s="1"/>
  <c r="G129" i="1" s="1"/>
  <c r="H129" i="1" s="1"/>
  <c r="D130" i="1" s="1"/>
  <c r="F130" i="1" s="1"/>
  <c r="G130" i="1" s="1"/>
  <c r="H130" i="1" s="1"/>
  <c r="D131" i="1" s="1"/>
  <c r="F131" i="1" s="1"/>
  <c r="G131" i="1" s="1"/>
  <c r="H131" i="1" s="1"/>
  <c r="D132" i="1" s="1"/>
  <c r="F132" i="1" s="1"/>
  <c r="G132" i="1" s="1"/>
  <c r="H132" i="1" s="1"/>
  <c r="D133" i="1" s="1"/>
  <c r="F133" i="1" s="1"/>
  <c r="G133" i="1" s="1"/>
  <c r="H133" i="1" s="1"/>
  <c r="D134" i="1" s="1"/>
  <c r="F134" i="1" s="1"/>
  <c r="G134" i="1" s="1"/>
  <c r="H134" i="1" s="1"/>
  <c r="D135" i="1" s="1"/>
  <c r="F135" i="1" s="1"/>
  <c r="G135" i="1" s="1"/>
  <c r="H135" i="1" s="1"/>
  <c r="D136" i="1" s="1"/>
  <c r="F136" i="1" s="1"/>
  <c r="G136" i="1" s="1"/>
  <c r="H136" i="1" s="1"/>
  <c r="D137" i="1" s="1"/>
  <c r="F137" i="1" s="1"/>
  <c r="G137" i="1" s="1"/>
  <c r="H137" i="1" s="1"/>
</calcChain>
</file>

<file path=xl/sharedStrings.xml><?xml version="1.0" encoding="utf-8"?>
<sst xmlns="http://schemas.openxmlformats.org/spreadsheetml/2006/main" count="36" uniqueCount="18">
  <si>
    <t>Loan</t>
  </si>
  <si>
    <t>period</t>
  </si>
  <si>
    <t>PMT</t>
  </si>
  <si>
    <t>monthly</t>
  </si>
  <si>
    <t>year interest</t>
  </si>
  <si>
    <t>annyal payment</t>
  </si>
  <si>
    <t>principle payd</t>
  </si>
  <si>
    <t>Interest paid</t>
  </si>
  <si>
    <t>Beginning Balance</t>
  </si>
  <si>
    <t>Ending Balance</t>
  </si>
  <si>
    <t>Years</t>
  </si>
  <si>
    <t>monthly interest rate</t>
  </si>
  <si>
    <t>Pmt</t>
  </si>
  <si>
    <t>interest rate</t>
  </si>
  <si>
    <t>PV</t>
  </si>
  <si>
    <t>NPR</t>
  </si>
  <si>
    <t>rate</t>
  </si>
  <si>
    <t>end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</si>
</sst>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&quot;ლარი&quot;;[Red]\-#,##0.00\ &quot;ლარი&quot;"/>
    <numFmt numFmtId="165" formatCode="_-* #,##0.00\ _ლ_ა_რ_ი_-;\-* #,##0.00\ _ლ_ა_რ_ი_-;_-* &quot;-&quot;??\ _ლ_ა_რ_ი_-;_-@_-"/>
    <numFmt numFmtId="166" formatCode="_-* #,##0\ _ლ_ა_რ_ი_-;\-* #,##0\ _ლ_ა_რ_ი_-;_-* &quot;-&quot;??\ _ლ_ა_რ_ი_-;_-@_-"/>
    <numFmt numFmtId="167" formatCode="#,##0_ ;\-#,##0\ "/>
    <numFmt numFmtId="168" formatCode="#,##0;[Red]#,##0"/>
    <numFmt numFmtId="169" formatCode="#,##0.0_ ;\-#,##0.0\ "/>
    <numFmt numFmtId="170" formatCode="#,##0.00_ ;\-#,##0.00\ "/>
    <numFmt numFmtId="171" formatCode="0.0"/>
    <numFmt numFmtId="172" formatCode="0.000%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 wrapText="1"/>
    </xf>
    <xf numFmtId="166" fontId="0" fillId="0" borderId="0" xfId="1" applyNumberFormat="1" applyFont="1"/>
    <xf numFmtId="167" fontId="0" fillId="0" borderId="0" xfId="1" applyNumberFormat="1" applyFont="1"/>
    <xf numFmtId="168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0" fillId="0" borderId="0" xfId="0" applyNumberForma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9" fontId="5" fillId="2" borderId="0" xfId="0" applyNumberFormat="1" applyFont="1" applyFill="1"/>
    <xf numFmtId="3" fontId="5" fillId="2" borderId="0" xfId="1" applyNumberFormat="1" applyFont="1" applyFill="1"/>
    <xf numFmtId="0" fontId="8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167" fontId="7" fillId="0" borderId="0" xfId="1" applyNumberFormat="1" applyFont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8" fontId="7" fillId="0" borderId="0" xfId="0" applyNumberFormat="1" applyFont="1"/>
    <xf numFmtId="10" fontId="5" fillId="2" borderId="0" xfId="0" applyNumberFormat="1" applyFont="1" applyFill="1" applyAlignment="1">
      <alignment horizontal="right" vertical="center"/>
    </xf>
    <xf numFmtId="170" fontId="10" fillId="0" borderId="0" xfId="1" applyNumberFormat="1" applyFont="1"/>
    <xf numFmtId="170" fontId="12" fillId="0" borderId="0" xfId="1" applyNumberFormat="1" applyFont="1"/>
    <xf numFmtId="169" fontId="1" fillId="0" borderId="0" xfId="1" applyNumberFormat="1" applyFont="1"/>
    <xf numFmtId="9" fontId="0" fillId="0" borderId="0" xfId="3" applyFont="1" applyAlignment="1">
      <alignment horizontal="center" vertical="center" wrapText="1"/>
    </xf>
    <xf numFmtId="44" fontId="0" fillId="0" borderId="0" xfId="0" applyNumberFormat="1"/>
    <xf numFmtId="171" fontId="0" fillId="0" borderId="0" xfId="0" applyNumberFormat="1"/>
    <xf numFmtId="172" fontId="0" fillId="0" borderId="0" xfId="3" applyNumberFormat="1" applyFont="1"/>
    <xf numFmtId="8" fontId="0" fillId="0" borderId="0" xfId="0" applyNumberFormat="1"/>
    <xf numFmtId="8" fontId="8" fillId="0" borderId="0" xfId="2" applyNumberFormat="1" applyFont="1" applyAlignment="1">
      <alignment wrapText="1"/>
    </xf>
    <xf numFmtId="0" fontId="0" fillId="3" borderId="0" xfId="0" applyFill="1"/>
    <xf numFmtId="0" fontId="10" fillId="3" borderId="0" xfId="0" applyFont="1" applyFill="1"/>
    <xf numFmtId="0" fontId="12" fillId="3" borderId="0" xfId="0" applyFont="1" applyFill="1"/>
    <xf numFmtId="14" fontId="0" fillId="3" borderId="0" xfId="0" applyNumberFormat="1" applyFill="1"/>
    <xf numFmtId="0" fontId="0" fillId="3" borderId="0" xfId="0" applyFill="1" applyAlignment="1">
      <alignment horizontal="right"/>
    </xf>
    <xf numFmtId="8" fontId="0" fillId="3" borderId="0" xfId="0" applyNumberFormat="1" applyFill="1"/>
    <xf numFmtId="9" fontId="0" fillId="3" borderId="0" xfId="0" applyNumberFormat="1" applyFill="1"/>
    <xf numFmtId="10" fontId="0" fillId="3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54"/>
  <sheetViews>
    <sheetView tabSelected="1" topLeftCell="A41" zoomScale="102" zoomScaleNormal="102" workbookViewId="0">
      <selection activeCell="F147" sqref="F147"/>
    </sheetView>
  </sheetViews>
  <sheetFormatPr defaultRowHeight="14.4" x14ac:dyDescent="0.3"/>
  <cols>
    <col min="3" max="3" width="17.77734375" customWidth="1"/>
    <col min="4" max="4" width="12" customWidth="1"/>
    <col min="5" max="5" width="13.5546875" customWidth="1"/>
    <col min="6" max="6" width="13.109375" style="23" customWidth="1"/>
    <col min="7" max="7" width="12.33203125" style="25" customWidth="1"/>
    <col min="8" max="8" width="13.33203125" style="20" customWidth="1"/>
    <col min="10" max="10" width="10.44140625" customWidth="1"/>
    <col min="11" max="11" width="17.33203125" customWidth="1"/>
    <col min="12" max="12" width="11" customWidth="1"/>
    <col min="13" max="13" width="17.5546875" customWidth="1"/>
    <col min="14" max="14" width="18.109375" customWidth="1"/>
    <col min="15" max="15" width="17.6640625" bestFit="1" customWidth="1"/>
  </cols>
  <sheetData>
    <row r="7" spans="3:15" x14ac:dyDescent="0.3">
      <c r="C7" s="14" t="s">
        <v>0</v>
      </c>
      <c r="D7" s="18">
        <f>E147</f>
        <v>235298.90549519935</v>
      </c>
      <c r="N7" s="8"/>
      <c r="O7" s="7"/>
    </row>
    <row r="8" spans="3:15" x14ac:dyDescent="0.3">
      <c r="C8" s="14" t="s">
        <v>4</v>
      </c>
      <c r="D8" s="17">
        <f>B148</f>
        <v>8.5000000000000006E-2</v>
      </c>
      <c r="N8" s="8"/>
      <c r="O8" s="6"/>
    </row>
    <row r="9" spans="3:15" ht="28.8" x14ac:dyDescent="0.3">
      <c r="C9" s="16" t="s">
        <v>11</v>
      </c>
      <c r="D9" s="28">
        <f>D8/D10</f>
        <v>7.0833333333333338E-3</v>
      </c>
      <c r="N9" s="8"/>
      <c r="O9" s="6"/>
    </row>
    <row r="10" spans="3:15" x14ac:dyDescent="0.3">
      <c r="C10" s="14" t="s">
        <v>3</v>
      </c>
      <c r="D10" s="15">
        <v>12</v>
      </c>
      <c r="N10" s="9"/>
      <c r="O10" s="10"/>
    </row>
    <row r="11" spans="3:15" x14ac:dyDescent="0.3">
      <c r="C11" s="14" t="s">
        <v>10</v>
      </c>
      <c r="D11" s="15">
        <v>30</v>
      </c>
      <c r="J11" t="s">
        <v>15</v>
      </c>
      <c r="K11">
        <v>360</v>
      </c>
      <c r="N11" s="9"/>
      <c r="O11" s="10"/>
    </row>
    <row r="12" spans="3:15" x14ac:dyDescent="0.3">
      <c r="C12" s="14" t="s">
        <v>1</v>
      </c>
      <c r="D12" s="15">
        <v>324</v>
      </c>
      <c r="N12" s="9"/>
      <c r="O12" s="10"/>
    </row>
    <row r="13" spans="3:15" x14ac:dyDescent="0.3">
      <c r="C13" s="13"/>
      <c r="J13" t="s">
        <v>13</v>
      </c>
      <c r="K13" s="32">
        <f>9/12/100</f>
        <v>7.4999999999999997E-3</v>
      </c>
    </row>
    <row r="14" spans="3:15" x14ac:dyDescent="0.3">
      <c r="C14" s="19" t="s">
        <v>2</v>
      </c>
      <c r="D14" s="37">
        <f>PMT(D9,D12,-D7,0,0)</f>
        <v>1855.1460441189156</v>
      </c>
      <c r="H14" s="27"/>
      <c r="J14" t="s">
        <v>12</v>
      </c>
      <c r="K14" s="3">
        <v>1100</v>
      </c>
    </row>
    <row r="15" spans="3:15" x14ac:dyDescent="0.3">
      <c r="J15" t="s">
        <v>14</v>
      </c>
      <c r="K15" s="5">
        <f>PV(K13,K11,K14,0)</f>
        <v>-136710.05224496318</v>
      </c>
    </row>
    <row r="16" spans="3:15" x14ac:dyDescent="0.3">
      <c r="D16" s="11"/>
    </row>
    <row r="17" spans="2:13" ht="28.8" x14ac:dyDescent="0.3">
      <c r="D17" s="12" t="s">
        <v>8</v>
      </c>
      <c r="E17" s="2" t="s">
        <v>5</v>
      </c>
      <c r="F17" s="24" t="s">
        <v>7</v>
      </c>
      <c r="G17" s="26" t="s">
        <v>6</v>
      </c>
      <c r="H17" s="21" t="s">
        <v>9</v>
      </c>
    </row>
    <row r="18" spans="2:13" x14ac:dyDescent="0.3">
      <c r="B18">
        <v>1</v>
      </c>
      <c r="C18" s="1">
        <v>40466</v>
      </c>
      <c r="D18" s="4">
        <f>$D$7</f>
        <v>235298.90549519935</v>
      </c>
      <c r="E18" s="31">
        <f t="shared" ref="E18:E49" si="0">$D$14</f>
        <v>1855.1460441189156</v>
      </c>
      <c r="F18" s="29">
        <f>D18*$D$9</f>
        <v>1666.7005805909955</v>
      </c>
      <c r="G18" s="30">
        <f>E18-F18</f>
        <v>188.44546352792008</v>
      </c>
      <c r="H18" s="22">
        <f>D18-G18</f>
        <v>235110.46003167142</v>
      </c>
      <c r="J18" s="14" t="s">
        <v>0</v>
      </c>
      <c r="K18" s="18">
        <v>99000</v>
      </c>
    </row>
    <row r="19" spans="2:13" ht="28.8" x14ac:dyDescent="0.3">
      <c r="B19">
        <v>2</v>
      </c>
      <c r="C19" s="1">
        <v>40497</v>
      </c>
      <c r="D19" s="4">
        <f>H18</f>
        <v>235110.46003167142</v>
      </c>
      <c r="E19" s="31">
        <f t="shared" si="0"/>
        <v>1855.1460441189156</v>
      </c>
      <c r="F19" s="29">
        <f t="shared" ref="F19:F49" si="1">D19*$D$9</f>
        <v>1665.3657585576727</v>
      </c>
      <c r="G19" s="30">
        <f t="shared" ref="G19:G82" si="2">E19-F19</f>
        <v>189.78028556124286</v>
      </c>
      <c r="H19" s="22">
        <f t="shared" ref="H19:H82" si="3">D19-G19</f>
        <v>234920.67974611017</v>
      </c>
      <c r="J19" s="14" t="s">
        <v>4</v>
      </c>
      <c r="K19" s="17">
        <v>0.06</v>
      </c>
      <c r="M19">
        <v>9.5</v>
      </c>
    </row>
    <row r="20" spans="2:13" ht="43.2" x14ac:dyDescent="0.3">
      <c r="B20">
        <v>3</v>
      </c>
      <c r="C20" s="1">
        <v>40527</v>
      </c>
      <c r="D20" s="4">
        <f t="shared" ref="D20:D83" si="4">H19</f>
        <v>234920.67974611017</v>
      </c>
      <c r="E20" s="31">
        <f t="shared" si="0"/>
        <v>1855.1460441189156</v>
      </c>
      <c r="F20" s="29">
        <f t="shared" si="1"/>
        <v>1664.021481534947</v>
      </c>
      <c r="G20" s="30">
        <f t="shared" si="2"/>
        <v>191.12456258396855</v>
      </c>
      <c r="H20" s="22">
        <f t="shared" si="3"/>
        <v>234729.55518352619</v>
      </c>
      <c r="J20" s="16" t="s">
        <v>11</v>
      </c>
      <c r="K20" s="28">
        <f>K19/K21</f>
        <v>5.0000000000000001E-3</v>
      </c>
      <c r="M20" s="35">
        <f>M19/12/100</f>
        <v>7.9166666666666656E-3</v>
      </c>
    </row>
    <row r="21" spans="2:13" x14ac:dyDescent="0.3">
      <c r="B21">
        <v>4</v>
      </c>
      <c r="C21" s="1">
        <v>40558</v>
      </c>
      <c r="D21" s="4">
        <f t="shared" si="4"/>
        <v>234729.55518352619</v>
      </c>
      <c r="E21" s="31">
        <f t="shared" si="0"/>
        <v>1855.1460441189156</v>
      </c>
      <c r="F21" s="29">
        <f t="shared" si="1"/>
        <v>1662.6676825499774</v>
      </c>
      <c r="G21" s="30">
        <f t="shared" si="2"/>
        <v>192.47836156893823</v>
      </c>
      <c r="H21" s="22">
        <f t="shared" si="3"/>
        <v>234537.07682195725</v>
      </c>
      <c r="J21" s="14" t="s">
        <v>3</v>
      </c>
      <c r="K21" s="15">
        <v>12</v>
      </c>
    </row>
    <row r="22" spans="2:13" x14ac:dyDescent="0.3">
      <c r="B22">
        <v>5</v>
      </c>
      <c r="C22" s="1">
        <v>40589</v>
      </c>
      <c r="D22" s="4">
        <f t="shared" si="4"/>
        <v>234537.07682195725</v>
      </c>
      <c r="E22" s="31">
        <f t="shared" si="0"/>
        <v>1855.1460441189156</v>
      </c>
      <c r="F22" s="29">
        <f t="shared" si="1"/>
        <v>1661.3042941555307</v>
      </c>
      <c r="G22" s="30">
        <f t="shared" si="2"/>
        <v>193.84174996338493</v>
      </c>
      <c r="H22" s="22">
        <f t="shared" si="3"/>
        <v>234343.23507199387</v>
      </c>
      <c r="J22" s="14" t="s">
        <v>10</v>
      </c>
      <c r="K22" s="15">
        <v>30</v>
      </c>
    </row>
    <row r="23" spans="2:13" x14ac:dyDescent="0.3">
      <c r="B23">
        <v>6</v>
      </c>
      <c r="C23" s="1">
        <v>40617</v>
      </c>
      <c r="D23" s="4">
        <f t="shared" si="4"/>
        <v>234343.23507199387</v>
      </c>
      <c r="E23" s="31">
        <f t="shared" si="0"/>
        <v>1855.1460441189156</v>
      </c>
      <c r="F23" s="29">
        <f t="shared" si="1"/>
        <v>1659.9312484266234</v>
      </c>
      <c r="G23" s="30">
        <f t="shared" si="2"/>
        <v>195.21479569229223</v>
      </c>
      <c r="H23" s="22">
        <f t="shared" si="3"/>
        <v>234148.02027630157</v>
      </c>
      <c r="J23" s="14" t="s">
        <v>1</v>
      </c>
      <c r="K23" s="15">
        <v>360</v>
      </c>
    </row>
    <row r="24" spans="2:13" x14ac:dyDescent="0.3">
      <c r="B24">
        <v>7</v>
      </c>
      <c r="C24" s="1">
        <v>40648</v>
      </c>
      <c r="D24" s="4">
        <f t="shared" si="4"/>
        <v>234148.02027630157</v>
      </c>
      <c r="E24" s="31">
        <f t="shared" si="0"/>
        <v>1855.1460441189156</v>
      </c>
      <c r="F24" s="29">
        <f t="shared" si="1"/>
        <v>1658.5484769571362</v>
      </c>
      <c r="G24" s="30">
        <f t="shared" si="2"/>
        <v>196.59756716177935</v>
      </c>
      <c r="H24" s="22">
        <f t="shared" si="3"/>
        <v>233951.42270913979</v>
      </c>
      <c r="J24" s="13"/>
    </row>
    <row r="25" spans="2:13" x14ac:dyDescent="0.3">
      <c r="B25">
        <v>8</v>
      </c>
      <c r="C25" s="1">
        <v>40678</v>
      </c>
      <c r="D25" s="4">
        <f t="shared" si="4"/>
        <v>233951.42270913979</v>
      </c>
      <c r="E25" s="31">
        <f t="shared" si="0"/>
        <v>1855.1460441189156</v>
      </c>
      <c r="F25" s="29">
        <f t="shared" si="1"/>
        <v>1657.155910856407</v>
      </c>
      <c r="G25" s="30">
        <f t="shared" si="2"/>
        <v>197.99013326250861</v>
      </c>
      <c r="H25" s="22">
        <f t="shared" si="3"/>
        <v>233753.43257587729</v>
      </c>
      <c r="J25" s="19" t="s">
        <v>2</v>
      </c>
      <c r="K25" s="37">
        <f>PMT(K20,K23,-K18,0,0)</f>
        <v>593.5550199012248</v>
      </c>
      <c r="L25" s="33">
        <f>K25+100</f>
        <v>693.5550199012248</v>
      </c>
      <c r="M25" s="36">
        <f>PV(M20,K23,-K25,0)</f>
        <v>70589.52846210188</v>
      </c>
    </row>
    <row r="26" spans="2:13" x14ac:dyDescent="0.3">
      <c r="B26">
        <v>9</v>
      </c>
      <c r="C26" s="1">
        <v>40709</v>
      </c>
      <c r="D26" s="4">
        <f t="shared" si="4"/>
        <v>233753.43257587729</v>
      </c>
      <c r="E26" s="31">
        <f t="shared" si="0"/>
        <v>1855.1460441189156</v>
      </c>
      <c r="F26" s="29">
        <f t="shared" si="1"/>
        <v>1655.7534807457976</v>
      </c>
      <c r="G26" s="30">
        <f t="shared" si="2"/>
        <v>199.39256337311804</v>
      </c>
      <c r="H26" s="22">
        <f t="shared" si="3"/>
        <v>233554.04001250418</v>
      </c>
      <c r="J26" s="14" t="s">
        <v>15</v>
      </c>
      <c r="K26" s="34">
        <f>NPER(K20,L25,-K18,0)</f>
        <v>250.77772893336993</v>
      </c>
      <c r="L26">
        <f>K26/12</f>
        <v>20.898144077780827</v>
      </c>
      <c r="M26" s="36">
        <f>K18-M25</f>
        <v>28410.47153789812</v>
      </c>
    </row>
    <row r="27" spans="2:13" x14ac:dyDescent="0.3">
      <c r="B27">
        <v>10</v>
      </c>
      <c r="C27" s="1">
        <v>40739</v>
      </c>
      <c r="D27" s="4">
        <f t="shared" si="4"/>
        <v>233554.04001250418</v>
      </c>
      <c r="E27" s="31">
        <f t="shared" si="0"/>
        <v>1855.1460441189156</v>
      </c>
      <c r="F27" s="29">
        <f t="shared" si="1"/>
        <v>1654.3411167552381</v>
      </c>
      <c r="G27" s="30">
        <f t="shared" si="2"/>
        <v>200.80492736367751</v>
      </c>
      <c r="H27" s="22">
        <f t="shared" si="3"/>
        <v>233353.23508514051</v>
      </c>
    </row>
    <row r="28" spans="2:13" x14ac:dyDescent="0.3">
      <c r="B28">
        <v>11</v>
      </c>
      <c r="C28" s="1">
        <v>40770</v>
      </c>
      <c r="D28" s="4">
        <f t="shared" si="4"/>
        <v>233353.23508514051</v>
      </c>
      <c r="E28" s="31">
        <f t="shared" si="0"/>
        <v>1855.1460441189156</v>
      </c>
      <c r="F28" s="29">
        <f t="shared" si="1"/>
        <v>1652.9187485197453</v>
      </c>
      <c r="G28" s="30">
        <f t="shared" si="2"/>
        <v>202.22729559917025</v>
      </c>
      <c r="H28" s="22">
        <f t="shared" si="3"/>
        <v>233151.00778954133</v>
      </c>
    </row>
    <row r="29" spans="2:13" x14ac:dyDescent="0.3">
      <c r="B29">
        <v>12</v>
      </c>
      <c r="C29" s="1">
        <v>40801</v>
      </c>
      <c r="D29" s="4">
        <f t="shared" si="4"/>
        <v>233151.00778954133</v>
      </c>
      <c r="E29" s="31">
        <f t="shared" si="0"/>
        <v>1855.1460441189156</v>
      </c>
      <c r="F29" s="29">
        <f t="shared" si="1"/>
        <v>1651.4863051759178</v>
      </c>
      <c r="G29" s="30">
        <f t="shared" si="2"/>
        <v>203.65973894299782</v>
      </c>
      <c r="H29" s="22">
        <f>D29-G29</f>
        <v>232947.34805059832</v>
      </c>
    </row>
    <row r="30" spans="2:13" x14ac:dyDescent="0.3">
      <c r="B30">
        <v>13</v>
      </c>
      <c r="C30" s="1">
        <v>40831</v>
      </c>
      <c r="D30" s="4">
        <f t="shared" si="4"/>
        <v>232947.34805059832</v>
      </c>
      <c r="E30" s="31">
        <f t="shared" si="0"/>
        <v>1855.1460441189156</v>
      </c>
      <c r="F30" s="29">
        <f t="shared" si="1"/>
        <v>1650.0437153584048</v>
      </c>
      <c r="G30" s="30">
        <f t="shared" si="2"/>
        <v>205.10232876051077</v>
      </c>
      <c r="H30" s="22">
        <f t="shared" si="3"/>
        <v>232742.2457218378</v>
      </c>
      <c r="J30" s="14" t="s">
        <v>0</v>
      </c>
      <c r="K30" s="18">
        <v>99000</v>
      </c>
    </row>
    <row r="31" spans="2:13" ht="28.8" x14ac:dyDescent="0.3">
      <c r="B31">
        <v>14</v>
      </c>
      <c r="C31" s="1">
        <v>40862</v>
      </c>
      <c r="D31" s="4">
        <f t="shared" si="4"/>
        <v>232742.2457218378</v>
      </c>
      <c r="E31" s="31">
        <f t="shared" si="0"/>
        <v>1855.1460441189156</v>
      </c>
      <c r="F31" s="29">
        <f t="shared" si="1"/>
        <v>1648.5909071963513</v>
      </c>
      <c r="G31" s="30">
        <f t="shared" si="2"/>
        <v>206.55513692256432</v>
      </c>
      <c r="H31" s="22">
        <f t="shared" si="3"/>
        <v>232535.69058491522</v>
      </c>
      <c r="J31" s="14" t="s">
        <v>4</v>
      </c>
      <c r="K31" s="17">
        <v>0.06</v>
      </c>
    </row>
    <row r="32" spans="2:13" ht="43.2" x14ac:dyDescent="0.3">
      <c r="B32">
        <v>15</v>
      </c>
      <c r="C32" s="1">
        <v>40892</v>
      </c>
      <c r="D32" s="4">
        <f t="shared" si="4"/>
        <v>232535.69058491522</v>
      </c>
      <c r="E32" s="31">
        <f t="shared" si="0"/>
        <v>1855.1460441189156</v>
      </c>
      <c r="F32" s="29">
        <f t="shared" si="1"/>
        <v>1647.1278083098164</v>
      </c>
      <c r="G32" s="30">
        <f t="shared" si="2"/>
        <v>208.01823580909922</v>
      </c>
      <c r="H32" s="22">
        <f t="shared" si="3"/>
        <v>232327.67234910611</v>
      </c>
      <c r="J32" s="16" t="s">
        <v>11</v>
      </c>
      <c r="K32" s="28">
        <f>K31/K33</f>
        <v>5.0000000000000001E-3</v>
      </c>
    </row>
    <row r="33" spans="2:11" x14ac:dyDescent="0.3">
      <c r="B33">
        <v>16</v>
      </c>
      <c r="C33" s="1">
        <v>40923</v>
      </c>
      <c r="D33" s="4">
        <f t="shared" si="4"/>
        <v>232327.67234910611</v>
      </c>
      <c r="E33" s="31">
        <f t="shared" si="0"/>
        <v>1855.1460441189156</v>
      </c>
      <c r="F33" s="29">
        <f t="shared" si="1"/>
        <v>1645.6543458061685</v>
      </c>
      <c r="G33" s="30">
        <f t="shared" si="2"/>
        <v>209.49169831274708</v>
      </c>
      <c r="H33" s="22">
        <f t="shared" si="3"/>
        <v>232118.18065079337</v>
      </c>
      <c r="J33" s="14" t="s">
        <v>3</v>
      </c>
      <c r="K33" s="15">
        <v>12</v>
      </c>
    </row>
    <row r="34" spans="2:11" x14ac:dyDescent="0.3">
      <c r="B34">
        <v>17</v>
      </c>
      <c r="C34" s="1">
        <v>40954</v>
      </c>
      <c r="D34" s="4">
        <f t="shared" si="4"/>
        <v>232118.18065079337</v>
      </c>
      <c r="E34" s="31">
        <f t="shared" si="0"/>
        <v>1855.1460441189156</v>
      </c>
      <c r="F34" s="29">
        <f t="shared" si="1"/>
        <v>1644.170446276453</v>
      </c>
      <c r="G34" s="30">
        <f t="shared" si="2"/>
        <v>210.97559784246255</v>
      </c>
      <c r="H34" s="22">
        <f t="shared" si="3"/>
        <v>231907.20505295091</v>
      </c>
      <c r="J34" s="14" t="s">
        <v>10</v>
      </c>
      <c r="K34" s="15">
        <v>30</v>
      </c>
    </row>
    <row r="35" spans="2:11" x14ac:dyDescent="0.3">
      <c r="B35">
        <v>18</v>
      </c>
      <c r="C35" s="1">
        <v>40983</v>
      </c>
      <c r="D35" s="4">
        <f t="shared" si="4"/>
        <v>231907.20505295091</v>
      </c>
      <c r="E35" s="31">
        <f t="shared" si="0"/>
        <v>1855.1460441189156</v>
      </c>
      <c r="F35" s="29">
        <f t="shared" si="1"/>
        <v>1642.6760357917358</v>
      </c>
      <c r="G35" s="30">
        <f t="shared" si="2"/>
        <v>212.47000832717981</v>
      </c>
      <c r="H35" s="22">
        <f t="shared" si="3"/>
        <v>231694.73504462373</v>
      </c>
      <c r="J35" s="14" t="s">
        <v>1</v>
      </c>
      <c r="K35" s="15">
        <v>360</v>
      </c>
    </row>
    <row r="36" spans="2:11" x14ac:dyDescent="0.3">
      <c r="B36">
        <v>19</v>
      </c>
      <c r="C36" s="1">
        <v>41014</v>
      </c>
      <c r="D36" s="4">
        <f t="shared" si="4"/>
        <v>231694.73504462373</v>
      </c>
      <c r="E36" s="31">
        <f t="shared" si="0"/>
        <v>1855.1460441189156</v>
      </c>
      <c r="F36" s="29">
        <f t="shared" si="1"/>
        <v>1641.1710398994182</v>
      </c>
      <c r="G36" s="30">
        <f t="shared" si="2"/>
        <v>213.97500421949735</v>
      </c>
      <c r="H36" s="22">
        <f t="shared" si="3"/>
        <v>231480.76004040422</v>
      </c>
      <c r="J36" s="13"/>
    </row>
    <row r="37" spans="2:11" x14ac:dyDescent="0.3">
      <c r="B37">
        <v>20</v>
      </c>
      <c r="C37" s="1">
        <v>41044</v>
      </c>
      <c r="D37" s="4">
        <f t="shared" si="4"/>
        <v>231480.76004040422</v>
      </c>
      <c r="E37" s="31">
        <f t="shared" si="0"/>
        <v>1855.1460441189156</v>
      </c>
      <c r="F37" s="29">
        <f t="shared" si="1"/>
        <v>1639.6553836195301</v>
      </c>
      <c r="G37" s="30">
        <f t="shared" si="2"/>
        <v>215.49066049938551</v>
      </c>
      <c r="H37" s="22">
        <f t="shared" si="3"/>
        <v>231265.26937990484</v>
      </c>
      <c r="J37" s="19" t="s">
        <v>2</v>
      </c>
      <c r="K37" s="37">
        <f>PMT(K32,K35,-K30,0,0)</f>
        <v>593.5550199012248</v>
      </c>
    </row>
    <row r="38" spans="2:11" x14ac:dyDescent="0.3">
      <c r="B38">
        <v>21</v>
      </c>
      <c r="C38" s="1">
        <v>41075</v>
      </c>
      <c r="D38" s="4">
        <f t="shared" si="4"/>
        <v>231265.26937990484</v>
      </c>
      <c r="E38" s="31">
        <f t="shared" si="0"/>
        <v>1855.1460441189156</v>
      </c>
      <c r="F38" s="29">
        <f t="shared" si="1"/>
        <v>1638.1289914409926</v>
      </c>
      <c r="G38" s="30">
        <f t="shared" si="2"/>
        <v>217.01705267792295</v>
      </c>
      <c r="H38" s="22">
        <f t="shared" si="3"/>
        <v>231048.25232722692</v>
      </c>
      <c r="J38" s="14" t="s">
        <v>15</v>
      </c>
      <c r="K38" s="34">
        <f>NPER(K32,K37,-K30,0)</f>
        <v>360.00000000000779</v>
      </c>
    </row>
    <row r="39" spans="2:11" x14ac:dyDescent="0.3">
      <c r="B39">
        <v>22</v>
      </c>
      <c r="C39" s="1">
        <v>41105</v>
      </c>
      <c r="D39" s="4">
        <f t="shared" si="4"/>
        <v>231048.25232722692</v>
      </c>
      <c r="E39" s="31">
        <f t="shared" si="0"/>
        <v>1855.1460441189156</v>
      </c>
      <c r="F39" s="29">
        <f t="shared" si="1"/>
        <v>1636.5917873178576</v>
      </c>
      <c r="G39" s="30">
        <f t="shared" si="2"/>
        <v>218.55425680105805</v>
      </c>
      <c r="H39" s="22">
        <f t="shared" si="3"/>
        <v>230829.69807042586</v>
      </c>
    </row>
    <row r="40" spans="2:11" x14ac:dyDescent="0.3">
      <c r="B40">
        <v>23</v>
      </c>
      <c r="C40" s="1">
        <v>41136</v>
      </c>
      <c r="D40" s="4">
        <f>H39</f>
        <v>230829.69807042586</v>
      </c>
      <c r="E40" s="31">
        <f t="shared" si="0"/>
        <v>1855.1460441189156</v>
      </c>
      <c r="F40" s="29">
        <f t="shared" si="1"/>
        <v>1635.0436946655166</v>
      </c>
      <c r="G40" s="30">
        <f t="shared" si="2"/>
        <v>220.10234945339903</v>
      </c>
      <c r="H40" s="22">
        <f t="shared" si="3"/>
        <v>230609.59572097246</v>
      </c>
    </row>
    <row r="41" spans="2:11" x14ac:dyDescent="0.3">
      <c r="B41">
        <v>24</v>
      </c>
      <c r="C41" s="1">
        <v>41167</v>
      </c>
      <c r="D41" s="4">
        <f t="shared" si="4"/>
        <v>230609.59572097246</v>
      </c>
      <c r="E41" s="31">
        <f t="shared" si="0"/>
        <v>1855.1460441189156</v>
      </c>
      <c r="F41" s="29">
        <f t="shared" si="1"/>
        <v>1633.4846363568884</v>
      </c>
      <c r="G41" s="30">
        <f t="shared" si="2"/>
        <v>221.66140776202724</v>
      </c>
      <c r="H41" s="22">
        <f>D41-G41</f>
        <v>230387.93431321043</v>
      </c>
    </row>
    <row r="42" spans="2:11" x14ac:dyDescent="0.3">
      <c r="B42">
        <v>25</v>
      </c>
      <c r="C42" s="1">
        <v>41197</v>
      </c>
      <c r="D42" s="4">
        <f t="shared" si="4"/>
        <v>230387.93431321043</v>
      </c>
      <c r="E42" s="31">
        <f t="shared" si="0"/>
        <v>1855.1460441189156</v>
      </c>
      <c r="F42" s="29">
        <f t="shared" si="1"/>
        <v>1631.914534718574</v>
      </c>
      <c r="G42" s="30">
        <f t="shared" si="2"/>
        <v>223.23150940034157</v>
      </c>
      <c r="H42" s="22">
        <f t="shared" si="3"/>
        <v>230164.7028038101</v>
      </c>
    </row>
    <row r="43" spans="2:11" x14ac:dyDescent="0.3">
      <c r="B43">
        <v>26</v>
      </c>
      <c r="C43" s="1">
        <v>41228</v>
      </c>
      <c r="D43" s="4">
        <f t="shared" si="4"/>
        <v>230164.7028038101</v>
      </c>
      <c r="E43" s="31">
        <f t="shared" si="0"/>
        <v>1855.1460441189156</v>
      </c>
      <c r="F43" s="29">
        <f t="shared" si="1"/>
        <v>1630.3333115269884</v>
      </c>
      <c r="G43" s="30">
        <f t="shared" si="2"/>
        <v>224.81273259192722</v>
      </c>
      <c r="H43" s="22">
        <f t="shared" si="3"/>
        <v>229939.89007121816</v>
      </c>
    </row>
    <row r="44" spans="2:11" x14ac:dyDescent="0.3">
      <c r="B44">
        <v>27</v>
      </c>
      <c r="C44" s="1">
        <v>41258</v>
      </c>
      <c r="D44" s="4">
        <f t="shared" si="4"/>
        <v>229939.89007121816</v>
      </c>
      <c r="E44" s="31">
        <f t="shared" si="0"/>
        <v>1855.1460441189156</v>
      </c>
      <c r="F44" s="29">
        <f t="shared" si="1"/>
        <v>1628.740888004462</v>
      </c>
      <c r="G44" s="30">
        <f t="shared" si="2"/>
        <v>226.40515611445358</v>
      </c>
      <c r="H44" s="22">
        <f t="shared" si="3"/>
        <v>229713.48491510371</v>
      </c>
    </row>
    <row r="45" spans="2:11" hidden="1" x14ac:dyDescent="0.3">
      <c r="B45">
        <v>28</v>
      </c>
      <c r="C45" s="1">
        <v>41289</v>
      </c>
      <c r="D45" s="4">
        <f t="shared" si="4"/>
        <v>229713.48491510371</v>
      </c>
      <c r="E45" s="31">
        <f t="shared" si="0"/>
        <v>1855.1460441189156</v>
      </c>
      <c r="F45" s="29">
        <f t="shared" si="1"/>
        <v>1627.1371848153181</v>
      </c>
      <c r="G45" s="30">
        <f t="shared" si="2"/>
        <v>228.00885930359755</v>
      </c>
      <c r="H45" s="22">
        <f t="shared" si="3"/>
        <v>229485.4760558001</v>
      </c>
    </row>
    <row r="46" spans="2:11" hidden="1" x14ac:dyDescent="0.3">
      <c r="B46">
        <v>29</v>
      </c>
      <c r="C46" s="1">
        <v>41320</v>
      </c>
      <c r="D46" s="4">
        <f t="shared" si="4"/>
        <v>229485.4760558001</v>
      </c>
      <c r="E46" s="31">
        <f t="shared" si="0"/>
        <v>1855.1460441189156</v>
      </c>
      <c r="F46" s="29">
        <f t="shared" si="1"/>
        <v>1625.5221220619176</v>
      </c>
      <c r="G46" s="30">
        <f t="shared" si="2"/>
        <v>229.62392205699803</v>
      </c>
      <c r="H46" s="22">
        <f t="shared" si="3"/>
        <v>229255.85213374312</v>
      </c>
    </row>
    <row r="47" spans="2:11" hidden="1" x14ac:dyDescent="0.3">
      <c r="B47">
        <v>30</v>
      </c>
      <c r="C47" s="1">
        <v>41348</v>
      </c>
      <c r="D47" s="4">
        <f t="shared" si="4"/>
        <v>229255.85213374312</v>
      </c>
      <c r="E47" s="31">
        <f t="shared" si="0"/>
        <v>1855.1460441189156</v>
      </c>
      <c r="F47" s="29">
        <f t="shared" si="1"/>
        <v>1623.8956192806804</v>
      </c>
      <c r="G47" s="30">
        <f t="shared" si="2"/>
        <v>231.25042483823518</v>
      </c>
      <c r="H47" s="22">
        <f t="shared" si="3"/>
        <v>229024.60170890487</v>
      </c>
    </row>
    <row r="48" spans="2:11" hidden="1" x14ac:dyDescent="0.3">
      <c r="B48">
        <v>31</v>
      </c>
      <c r="C48" s="1">
        <v>41379</v>
      </c>
      <c r="D48" s="4">
        <f t="shared" si="4"/>
        <v>229024.60170890487</v>
      </c>
      <c r="E48" s="31">
        <f t="shared" si="0"/>
        <v>1855.1460441189156</v>
      </c>
      <c r="F48" s="29">
        <f t="shared" si="1"/>
        <v>1622.2575954380764</v>
      </c>
      <c r="G48" s="30">
        <f t="shared" si="2"/>
        <v>232.88844868083925</v>
      </c>
      <c r="H48" s="22">
        <f t="shared" si="3"/>
        <v>228791.71326022403</v>
      </c>
    </row>
    <row r="49" spans="2:8" hidden="1" x14ac:dyDescent="0.3">
      <c r="B49">
        <v>32</v>
      </c>
      <c r="C49" s="1">
        <v>41409</v>
      </c>
      <c r="D49" s="4">
        <f t="shared" si="4"/>
        <v>228791.71326022403</v>
      </c>
      <c r="E49" s="31">
        <f t="shared" si="0"/>
        <v>1855.1460441189156</v>
      </c>
      <c r="F49" s="29">
        <f t="shared" si="1"/>
        <v>1620.6079689265871</v>
      </c>
      <c r="G49" s="30">
        <f t="shared" si="2"/>
        <v>234.53807519232851</v>
      </c>
      <c r="H49" s="22">
        <f t="shared" si="3"/>
        <v>228557.17518503169</v>
      </c>
    </row>
    <row r="50" spans="2:8" hidden="1" x14ac:dyDescent="0.3">
      <c r="B50">
        <v>33</v>
      </c>
      <c r="C50" s="1">
        <v>41440</v>
      </c>
      <c r="D50" s="4">
        <f t="shared" si="4"/>
        <v>228557.17518503169</v>
      </c>
      <c r="E50" s="31">
        <f t="shared" ref="E50:E81" si="5">$D$14</f>
        <v>1855.1460441189156</v>
      </c>
      <c r="F50" s="29">
        <f t="shared" ref="F50:F81" si="6">D50*$D$9</f>
        <v>1618.9466575606414</v>
      </c>
      <c r="G50" s="30">
        <f t="shared" si="2"/>
        <v>236.19938655827423</v>
      </c>
      <c r="H50" s="22">
        <f>D50-G50</f>
        <v>228320.97579847343</v>
      </c>
    </row>
    <row r="51" spans="2:8" hidden="1" x14ac:dyDescent="0.3">
      <c r="B51">
        <v>34</v>
      </c>
      <c r="C51" s="1">
        <v>41470</v>
      </c>
      <c r="D51" s="4">
        <f t="shared" si="4"/>
        <v>228320.97579847343</v>
      </c>
      <c r="E51" s="31">
        <f t="shared" si="5"/>
        <v>1855.1460441189156</v>
      </c>
      <c r="F51" s="29">
        <f t="shared" si="6"/>
        <v>1617.2735785725204</v>
      </c>
      <c r="G51" s="30">
        <f t="shared" si="2"/>
        <v>237.87246554639523</v>
      </c>
      <c r="H51" s="22">
        <f>D51-G51</f>
        <v>228083.10333292704</v>
      </c>
    </row>
    <row r="52" spans="2:8" hidden="1" x14ac:dyDescent="0.3">
      <c r="B52">
        <v>35</v>
      </c>
      <c r="C52" s="1">
        <v>41501</v>
      </c>
      <c r="D52" s="4">
        <f t="shared" si="4"/>
        <v>228083.10333292704</v>
      </c>
      <c r="E52" s="31">
        <f t="shared" si="5"/>
        <v>1855.1460441189156</v>
      </c>
      <c r="F52" s="29">
        <f t="shared" si="6"/>
        <v>1615.5886486082334</v>
      </c>
      <c r="G52" s="30">
        <f t="shared" si="2"/>
        <v>239.55739551068223</v>
      </c>
      <c r="H52" s="22">
        <f t="shared" si="3"/>
        <v>227843.54593741635</v>
      </c>
    </row>
    <row r="53" spans="2:8" hidden="1" x14ac:dyDescent="0.3">
      <c r="B53">
        <v>36</v>
      </c>
      <c r="C53" s="1">
        <v>41532</v>
      </c>
      <c r="D53" s="4">
        <f t="shared" si="4"/>
        <v>227843.54593741635</v>
      </c>
      <c r="E53" s="31">
        <f t="shared" si="5"/>
        <v>1855.1460441189156</v>
      </c>
      <c r="F53" s="29">
        <f t="shared" si="6"/>
        <v>1613.891783723366</v>
      </c>
      <c r="G53" s="30">
        <f t="shared" si="2"/>
        <v>241.25426039554964</v>
      </c>
      <c r="H53" s="22">
        <f t="shared" si="3"/>
        <v>227602.29167702081</v>
      </c>
    </row>
    <row r="54" spans="2:8" hidden="1" x14ac:dyDescent="0.3">
      <c r="B54">
        <v>37</v>
      </c>
      <c r="C54" s="1">
        <v>41562</v>
      </c>
      <c r="D54" s="4">
        <f t="shared" si="4"/>
        <v>227602.29167702081</v>
      </c>
      <c r="E54" s="31">
        <f t="shared" si="5"/>
        <v>1855.1460441189156</v>
      </c>
      <c r="F54" s="29">
        <f t="shared" si="6"/>
        <v>1612.1828993788974</v>
      </c>
      <c r="G54" s="30">
        <f t="shared" si="2"/>
        <v>242.96314474001815</v>
      </c>
      <c r="H54" s="22">
        <f t="shared" si="3"/>
        <v>227359.32853228078</v>
      </c>
    </row>
    <row r="55" spans="2:8" hidden="1" x14ac:dyDescent="0.3">
      <c r="B55">
        <v>38</v>
      </c>
      <c r="C55" s="1">
        <v>41593</v>
      </c>
      <c r="D55" s="4">
        <f t="shared" si="4"/>
        <v>227359.32853228078</v>
      </c>
      <c r="E55" s="31">
        <f t="shared" si="5"/>
        <v>1855.1460441189156</v>
      </c>
      <c r="F55" s="29">
        <f t="shared" si="6"/>
        <v>1610.461910436989</v>
      </c>
      <c r="G55" s="30">
        <f t="shared" si="2"/>
        <v>244.6841336819266</v>
      </c>
      <c r="H55" s="22">
        <f t="shared" si="3"/>
        <v>227114.64439859884</v>
      </c>
    </row>
    <row r="56" spans="2:8" hidden="1" x14ac:dyDescent="0.3">
      <c r="B56">
        <v>39</v>
      </c>
      <c r="C56" s="1">
        <v>41623</v>
      </c>
      <c r="D56" s="4">
        <f t="shared" si="4"/>
        <v>227114.64439859884</v>
      </c>
      <c r="E56" s="31">
        <f t="shared" si="5"/>
        <v>1855.1460441189156</v>
      </c>
      <c r="F56" s="29">
        <f t="shared" si="6"/>
        <v>1608.728731156742</v>
      </c>
      <c r="G56" s="30">
        <f t="shared" si="2"/>
        <v>246.41731296217358</v>
      </c>
      <c r="H56" s="22">
        <f t="shared" si="3"/>
        <v>226868.22708563667</v>
      </c>
    </row>
    <row r="57" spans="2:8" hidden="1" x14ac:dyDescent="0.3">
      <c r="B57">
        <v>40</v>
      </c>
      <c r="C57" s="1">
        <v>41654</v>
      </c>
      <c r="D57" s="4">
        <f t="shared" si="4"/>
        <v>226868.22708563667</v>
      </c>
      <c r="E57" s="31">
        <f t="shared" si="5"/>
        <v>1855.1460441189156</v>
      </c>
      <c r="F57" s="29">
        <f t="shared" si="6"/>
        <v>1606.9832751899264</v>
      </c>
      <c r="G57" s="30">
        <f t="shared" si="2"/>
        <v>248.16276892898918</v>
      </c>
      <c r="H57" s="22">
        <f t="shared" si="3"/>
        <v>226620.06431670766</v>
      </c>
    </row>
    <row r="58" spans="2:8" hidden="1" x14ac:dyDescent="0.3">
      <c r="B58">
        <v>41</v>
      </c>
      <c r="C58" s="1">
        <v>41685</v>
      </c>
      <c r="D58" s="4">
        <f t="shared" si="4"/>
        <v>226620.06431670766</v>
      </c>
      <c r="E58" s="31">
        <f t="shared" si="5"/>
        <v>1855.1460441189156</v>
      </c>
      <c r="F58" s="29">
        <f t="shared" si="6"/>
        <v>1605.2254555766795</v>
      </c>
      <c r="G58" s="30">
        <f t="shared" si="2"/>
        <v>249.92058854223615</v>
      </c>
      <c r="H58" s="22">
        <f t="shared" si="3"/>
        <v>226370.14372816542</v>
      </c>
    </row>
    <row r="59" spans="2:8" hidden="1" x14ac:dyDescent="0.3">
      <c r="B59">
        <v>42</v>
      </c>
      <c r="C59" s="1">
        <v>41713</v>
      </c>
      <c r="D59" s="4">
        <f t="shared" si="4"/>
        <v>226370.14372816542</v>
      </c>
      <c r="E59" s="31">
        <f t="shared" si="5"/>
        <v>1855.1460441189156</v>
      </c>
      <c r="F59" s="29">
        <f t="shared" si="6"/>
        <v>1603.4551847411719</v>
      </c>
      <c r="G59" s="30">
        <f t="shared" si="2"/>
        <v>251.69085937774366</v>
      </c>
      <c r="H59" s="22">
        <f t="shared" si="3"/>
        <v>226118.45286878769</v>
      </c>
    </row>
    <row r="60" spans="2:8" hidden="1" x14ac:dyDescent="0.3">
      <c r="B60">
        <v>43</v>
      </c>
      <c r="C60" s="1">
        <v>41744</v>
      </c>
      <c r="D60" s="4">
        <f t="shared" si="4"/>
        <v>226118.45286878769</v>
      </c>
      <c r="E60" s="31">
        <f t="shared" si="5"/>
        <v>1855.1460441189156</v>
      </c>
      <c r="F60" s="29">
        <f t="shared" si="6"/>
        <v>1601.6723744872463</v>
      </c>
      <c r="G60" s="30">
        <f t="shared" si="2"/>
        <v>253.47366963166928</v>
      </c>
      <c r="H60" s="22">
        <f t="shared" si="3"/>
        <v>225864.97919915602</v>
      </c>
    </row>
    <row r="61" spans="2:8" hidden="1" x14ac:dyDescent="0.3">
      <c r="B61">
        <v>44</v>
      </c>
      <c r="C61" s="1">
        <v>41774</v>
      </c>
      <c r="D61" s="4">
        <f t="shared" si="4"/>
        <v>225864.97919915602</v>
      </c>
      <c r="E61" s="31">
        <f t="shared" si="5"/>
        <v>1855.1460441189156</v>
      </c>
      <c r="F61" s="29">
        <f t="shared" si="6"/>
        <v>1599.876935994022</v>
      </c>
      <c r="G61" s="30">
        <f t="shared" si="2"/>
        <v>255.26910812489359</v>
      </c>
      <c r="H61" s="22">
        <f t="shared" si="3"/>
        <v>225609.71009103113</v>
      </c>
    </row>
    <row r="62" spans="2:8" hidden="1" x14ac:dyDescent="0.3">
      <c r="B62">
        <v>45</v>
      </c>
      <c r="C62" s="1">
        <v>41805</v>
      </c>
      <c r="D62" s="4">
        <f t="shared" si="4"/>
        <v>225609.71009103113</v>
      </c>
      <c r="E62" s="31">
        <f t="shared" si="5"/>
        <v>1855.1460441189156</v>
      </c>
      <c r="F62" s="29">
        <f t="shared" si="6"/>
        <v>1598.0687798114707</v>
      </c>
      <c r="G62" s="30">
        <f t="shared" si="2"/>
        <v>257.07726430744492</v>
      </c>
      <c r="H62" s="22">
        <f t="shared" si="3"/>
        <v>225352.63282672368</v>
      </c>
    </row>
    <row r="63" spans="2:8" hidden="1" x14ac:dyDescent="0.3">
      <c r="B63">
        <v>46</v>
      </c>
      <c r="C63" s="1">
        <v>41835</v>
      </c>
      <c r="D63" s="4">
        <f t="shared" si="4"/>
        <v>225352.63282672368</v>
      </c>
      <c r="E63" s="31">
        <f t="shared" si="5"/>
        <v>1855.1460441189156</v>
      </c>
      <c r="F63" s="29">
        <f t="shared" si="6"/>
        <v>1596.2478158559595</v>
      </c>
      <c r="G63" s="30">
        <f t="shared" si="2"/>
        <v>258.89822826295608</v>
      </c>
      <c r="H63" s="22">
        <f t="shared" si="3"/>
        <v>225093.73459846072</v>
      </c>
    </row>
    <row r="64" spans="2:8" hidden="1" x14ac:dyDescent="0.3">
      <c r="B64">
        <v>47</v>
      </c>
      <c r="C64" s="1">
        <v>41866</v>
      </c>
      <c r="D64" s="4">
        <f t="shared" si="4"/>
        <v>225093.73459846072</v>
      </c>
      <c r="E64" s="31">
        <f t="shared" si="5"/>
        <v>1855.1460441189156</v>
      </c>
      <c r="F64" s="29">
        <f t="shared" si="6"/>
        <v>1594.4139534057636</v>
      </c>
      <c r="G64" s="30">
        <f t="shared" si="2"/>
        <v>260.73209071315205</v>
      </c>
      <c r="H64" s="22">
        <f t="shared" si="3"/>
        <v>224833.00250774756</v>
      </c>
    </row>
    <row r="65" spans="2:8" hidden="1" x14ac:dyDescent="0.3">
      <c r="B65">
        <v>48</v>
      </c>
      <c r="C65" s="1">
        <v>41897</v>
      </c>
      <c r="D65" s="4">
        <f t="shared" si="4"/>
        <v>224833.00250774756</v>
      </c>
      <c r="E65" s="31">
        <f t="shared" si="5"/>
        <v>1855.1460441189156</v>
      </c>
      <c r="F65" s="29">
        <f t="shared" si="6"/>
        <v>1592.5671010965452</v>
      </c>
      <c r="G65" s="30">
        <f t="shared" si="2"/>
        <v>262.57894302237037</v>
      </c>
      <c r="H65" s="22">
        <f t="shared" si="3"/>
        <v>224570.42356472518</v>
      </c>
    </row>
    <row r="66" spans="2:8" hidden="1" x14ac:dyDescent="0.3">
      <c r="B66">
        <v>49</v>
      </c>
      <c r="C66" s="1">
        <v>41927</v>
      </c>
      <c r="D66" s="4">
        <f t="shared" si="4"/>
        <v>224570.42356472518</v>
      </c>
      <c r="E66" s="31">
        <f t="shared" si="5"/>
        <v>1855.1460441189156</v>
      </c>
      <c r="F66" s="29">
        <f t="shared" si="6"/>
        <v>1590.7071669168035</v>
      </c>
      <c r="G66" s="30">
        <f t="shared" si="2"/>
        <v>264.43887720211205</v>
      </c>
      <c r="H66" s="22">
        <f t="shared" si="3"/>
        <v>224305.98468752307</v>
      </c>
    </row>
    <row r="67" spans="2:8" hidden="1" x14ac:dyDescent="0.3">
      <c r="B67">
        <v>50</v>
      </c>
      <c r="C67" s="1">
        <v>41958</v>
      </c>
      <c r="D67" s="4">
        <f t="shared" si="4"/>
        <v>224305.98468752307</v>
      </c>
      <c r="E67" s="31">
        <f t="shared" si="5"/>
        <v>1855.1460441189156</v>
      </c>
      <c r="F67" s="29">
        <f t="shared" si="6"/>
        <v>1588.8340582032886</v>
      </c>
      <c r="G67" s="30">
        <f t="shared" si="2"/>
        <v>266.31198591562702</v>
      </c>
      <c r="H67" s="22">
        <f t="shared" si="3"/>
        <v>224039.67270160746</v>
      </c>
    </row>
    <row r="68" spans="2:8" hidden="1" x14ac:dyDescent="0.3">
      <c r="B68">
        <v>51</v>
      </c>
      <c r="C68" s="1">
        <v>41988</v>
      </c>
      <c r="D68" s="4">
        <f t="shared" si="4"/>
        <v>224039.67270160746</v>
      </c>
      <c r="E68" s="31">
        <f t="shared" si="5"/>
        <v>1855.1460441189156</v>
      </c>
      <c r="F68" s="29">
        <f t="shared" si="6"/>
        <v>1586.9476816363863</v>
      </c>
      <c r="G68" s="30">
        <f t="shared" si="2"/>
        <v>268.19836248252932</v>
      </c>
      <c r="H68" s="22">
        <f t="shared" si="3"/>
        <v>223771.47433912492</v>
      </c>
    </row>
    <row r="69" spans="2:8" hidden="1" x14ac:dyDescent="0.3">
      <c r="B69">
        <v>52</v>
      </c>
      <c r="C69" s="1">
        <v>42019</v>
      </c>
      <c r="D69" s="4">
        <f t="shared" si="4"/>
        <v>223771.47433912492</v>
      </c>
      <c r="E69" s="31">
        <f t="shared" si="5"/>
        <v>1855.1460441189156</v>
      </c>
      <c r="F69" s="29">
        <f t="shared" si="6"/>
        <v>1585.0479432354682</v>
      </c>
      <c r="G69" s="30">
        <f t="shared" si="2"/>
        <v>270.09810088344739</v>
      </c>
      <c r="H69" s="22">
        <f t="shared" si="3"/>
        <v>223501.37623824147</v>
      </c>
    </row>
    <row r="70" spans="2:8" hidden="1" x14ac:dyDescent="0.3">
      <c r="B70">
        <v>53</v>
      </c>
      <c r="C70" s="1">
        <v>42050</v>
      </c>
      <c r="D70" s="4">
        <f t="shared" si="4"/>
        <v>223501.37623824147</v>
      </c>
      <c r="E70" s="31">
        <f t="shared" si="5"/>
        <v>1855.1460441189156</v>
      </c>
      <c r="F70" s="29">
        <f t="shared" si="6"/>
        <v>1583.1347483542106</v>
      </c>
      <c r="G70" s="30">
        <f t="shared" si="2"/>
        <v>272.01129576470498</v>
      </c>
      <c r="H70" s="22">
        <f t="shared" si="3"/>
        <v>223229.36494247676</v>
      </c>
    </row>
    <row r="71" spans="2:8" hidden="1" x14ac:dyDescent="0.3">
      <c r="B71">
        <v>54</v>
      </c>
      <c r="C71" s="1">
        <v>42078</v>
      </c>
      <c r="D71" s="4">
        <f t="shared" si="4"/>
        <v>223229.36494247676</v>
      </c>
      <c r="E71" s="31">
        <f t="shared" si="5"/>
        <v>1855.1460441189156</v>
      </c>
      <c r="F71" s="29">
        <f t="shared" si="6"/>
        <v>1581.2080016758771</v>
      </c>
      <c r="G71" s="30">
        <f t="shared" si="2"/>
        <v>273.93804244303851</v>
      </c>
      <c r="H71" s="22">
        <f t="shared" si="3"/>
        <v>222955.42690003372</v>
      </c>
    </row>
    <row r="72" spans="2:8" hidden="1" x14ac:dyDescent="0.3">
      <c r="B72">
        <v>55</v>
      </c>
      <c r="C72" s="1">
        <v>42109</v>
      </c>
      <c r="D72" s="4">
        <f t="shared" si="4"/>
        <v>222955.42690003372</v>
      </c>
      <c r="E72" s="31">
        <f t="shared" si="5"/>
        <v>1855.1460441189156</v>
      </c>
      <c r="F72" s="29">
        <f t="shared" si="6"/>
        <v>1579.2676072085724</v>
      </c>
      <c r="G72" s="30">
        <f t="shared" si="2"/>
        <v>275.87843691034323</v>
      </c>
      <c r="H72" s="22">
        <f t="shared" si="3"/>
        <v>222679.54846312338</v>
      </c>
    </row>
    <row r="73" spans="2:8" hidden="1" x14ac:dyDescent="0.3">
      <c r="B73">
        <v>56</v>
      </c>
      <c r="C73" s="1">
        <v>42139</v>
      </c>
      <c r="D73" s="4">
        <f t="shared" si="4"/>
        <v>222679.54846312338</v>
      </c>
      <c r="E73" s="31">
        <f t="shared" si="5"/>
        <v>1855.1460441189156</v>
      </c>
      <c r="F73" s="29">
        <f t="shared" si="6"/>
        <v>1577.3134682804575</v>
      </c>
      <c r="G73" s="30">
        <f t="shared" si="2"/>
        <v>277.83257583845807</v>
      </c>
      <c r="H73" s="22">
        <f t="shared" si="3"/>
        <v>222401.71588728492</v>
      </c>
    </row>
    <row r="74" spans="2:8" hidden="1" x14ac:dyDescent="0.3">
      <c r="B74">
        <v>57</v>
      </c>
      <c r="C74" s="1">
        <v>42170</v>
      </c>
      <c r="D74" s="4">
        <f t="shared" si="4"/>
        <v>222401.71588728492</v>
      </c>
      <c r="E74" s="31">
        <f t="shared" si="5"/>
        <v>1855.1460441189156</v>
      </c>
      <c r="F74" s="29">
        <f t="shared" si="6"/>
        <v>1575.345487534935</v>
      </c>
      <c r="G74" s="30">
        <f t="shared" si="2"/>
        <v>279.80055658398055</v>
      </c>
      <c r="H74" s="22">
        <f t="shared" si="3"/>
        <v>222121.91533070095</v>
      </c>
    </row>
    <row r="75" spans="2:8" hidden="1" x14ac:dyDescent="0.3">
      <c r="B75">
        <v>58</v>
      </c>
      <c r="C75" s="1">
        <v>42200</v>
      </c>
      <c r="D75" s="4">
        <f t="shared" si="4"/>
        <v>222121.91533070095</v>
      </c>
      <c r="E75" s="31">
        <f t="shared" si="5"/>
        <v>1855.1460441189156</v>
      </c>
      <c r="F75" s="29">
        <f t="shared" si="6"/>
        <v>1573.3635669257985</v>
      </c>
      <c r="G75" s="30">
        <f t="shared" si="2"/>
        <v>281.78247719311707</v>
      </c>
      <c r="H75" s="22">
        <f t="shared" si="3"/>
        <v>221840.13285350785</v>
      </c>
    </row>
    <row r="76" spans="2:8" hidden="1" x14ac:dyDescent="0.3">
      <c r="B76">
        <v>59</v>
      </c>
      <c r="C76" s="1">
        <v>42231</v>
      </c>
      <c r="D76" s="4">
        <f t="shared" si="4"/>
        <v>221840.13285350785</v>
      </c>
      <c r="E76" s="31">
        <f t="shared" si="5"/>
        <v>1855.1460441189156</v>
      </c>
      <c r="F76" s="29">
        <f t="shared" si="6"/>
        <v>1571.3676077123473</v>
      </c>
      <c r="G76" s="30">
        <f t="shared" si="2"/>
        <v>283.77843640656829</v>
      </c>
      <c r="H76" s="22">
        <f t="shared" si="3"/>
        <v>221556.35441710128</v>
      </c>
    </row>
    <row r="77" spans="2:8" hidden="1" x14ac:dyDescent="0.3">
      <c r="B77">
        <v>60</v>
      </c>
      <c r="C77" s="1">
        <v>42262</v>
      </c>
      <c r="D77" s="4">
        <f t="shared" si="4"/>
        <v>221556.35441710128</v>
      </c>
      <c r="E77" s="31">
        <f t="shared" si="5"/>
        <v>1855.1460441189156</v>
      </c>
      <c r="F77" s="29">
        <f t="shared" si="6"/>
        <v>1569.3575104544675</v>
      </c>
      <c r="G77" s="30">
        <f t="shared" si="2"/>
        <v>285.7885336644481</v>
      </c>
      <c r="H77" s="22">
        <f t="shared" si="3"/>
        <v>221270.56588343682</v>
      </c>
    </row>
    <row r="78" spans="2:8" hidden="1" x14ac:dyDescent="0.3">
      <c r="B78">
        <v>61</v>
      </c>
      <c r="C78" s="1">
        <v>42292</v>
      </c>
      <c r="D78" s="4">
        <f t="shared" si="4"/>
        <v>221270.56588343682</v>
      </c>
      <c r="E78" s="31">
        <f t="shared" si="5"/>
        <v>1855.1460441189156</v>
      </c>
      <c r="F78" s="29">
        <f t="shared" si="6"/>
        <v>1567.3331750076777</v>
      </c>
      <c r="G78" s="30">
        <f t="shared" si="2"/>
        <v>287.81286911123789</v>
      </c>
      <c r="H78" s="22">
        <f t="shared" si="3"/>
        <v>220982.75301432557</v>
      </c>
    </row>
    <row r="79" spans="2:8" hidden="1" x14ac:dyDescent="0.3">
      <c r="B79">
        <v>62</v>
      </c>
      <c r="C79" s="1">
        <v>42323</v>
      </c>
      <c r="D79" s="4">
        <f t="shared" si="4"/>
        <v>220982.75301432557</v>
      </c>
      <c r="E79" s="31">
        <f t="shared" si="5"/>
        <v>1855.1460441189156</v>
      </c>
      <c r="F79" s="29">
        <f t="shared" si="6"/>
        <v>1565.2945005181396</v>
      </c>
      <c r="G79" s="30">
        <f t="shared" si="2"/>
        <v>289.85154360077604</v>
      </c>
      <c r="H79" s="22">
        <f t="shared" si="3"/>
        <v>220692.90147072478</v>
      </c>
    </row>
    <row r="80" spans="2:8" hidden="1" x14ac:dyDescent="0.3">
      <c r="B80">
        <v>63</v>
      </c>
      <c r="C80" s="1">
        <v>42353</v>
      </c>
      <c r="D80" s="4">
        <f t="shared" si="4"/>
        <v>220692.90147072478</v>
      </c>
      <c r="E80" s="31">
        <f t="shared" si="5"/>
        <v>1855.1460441189156</v>
      </c>
      <c r="F80" s="29">
        <f t="shared" si="6"/>
        <v>1563.2413854176341</v>
      </c>
      <c r="G80" s="30">
        <f t="shared" si="2"/>
        <v>291.90465870128151</v>
      </c>
      <c r="H80" s="22">
        <f t="shared" si="3"/>
        <v>220400.99681202351</v>
      </c>
    </row>
    <row r="81" spans="2:8" hidden="1" x14ac:dyDescent="0.3">
      <c r="B81">
        <v>64</v>
      </c>
      <c r="C81" s="1">
        <v>42384</v>
      </c>
      <c r="D81" s="4">
        <f t="shared" si="4"/>
        <v>220400.99681202351</v>
      </c>
      <c r="E81" s="31">
        <f t="shared" si="5"/>
        <v>1855.1460441189156</v>
      </c>
      <c r="F81" s="29">
        <f t="shared" si="6"/>
        <v>1561.1737274185</v>
      </c>
      <c r="G81" s="30">
        <f t="shared" si="2"/>
        <v>293.9723167004156</v>
      </c>
      <c r="H81" s="22">
        <f t="shared" si="3"/>
        <v>220107.0244953231</v>
      </c>
    </row>
    <row r="82" spans="2:8" hidden="1" x14ac:dyDescent="0.3">
      <c r="B82">
        <v>65</v>
      </c>
      <c r="C82" s="1">
        <v>42415</v>
      </c>
      <c r="D82" s="4">
        <f t="shared" si="4"/>
        <v>220107.0244953231</v>
      </c>
      <c r="E82" s="31">
        <f t="shared" ref="E82:E113" si="7">$D$14</f>
        <v>1855.1460441189156</v>
      </c>
      <c r="F82" s="29">
        <f t="shared" ref="F82:F113" si="8">D82*$D$9</f>
        <v>1559.0914235085388</v>
      </c>
      <c r="G82" s="30">
        <f t="shared" si="2"/>
        <v>296.05462061037679</v>
      </c>
      <c r="H82" s="22">
        <f t="shared" si="3"/>
        <v>219810.96987471273</v>
      </c>
    </row>
    <row r="83" spans="2:8" hidden="1" x14ac:dyDescent="0.3">
      <c r="B83">
        <v>66</v>
      </c>
      <c r="C83" s="1">
        <v>42444</v>
      </c>
      <c r="D83" s="4">
        <f t="shared" si="4"/>
        <v>219810.96987471273</v>
      </c>
      <c r="E83" s="31">
        <f t="shared" si="7"/>
        <v>1855.1460441189156</v>
      </c>
      <c r="F83" s="29">
        <f t="shared" si="8"/>
        <v>1556.994369945882</v>
      </c>
      <c r="G83" s="30">
        <f t="shared" ref="G83:G101" si="9">E83-F83</f>
        <v>298.1516741730336</v>
      </c>
      <c r="H83" s="22">
        <f t="shared" ref="H83:H100" si="10">D83-G83</f>
        <v>219512.81820053968</v>
      </c>
    </row>
    <row r="84" spans="2:8" hidden="1" x14ac:dyDescent="0.3">
      <c r="B84">
        <v>67</v>
      </c>
      <c r="C84" s="1">
        <v>42475</v>
      </c>
      <c r="D84" s="4">
        <f t="shared" ref="D84:D101" si="11">H83</f>
        <v>219512.81820053968</v>
      </c>
      <c r="E84" s="31">
        <f t="shared" si="7"/>
        <v>1855.1460441189156</v>
      </c>
      <c r="F84" s="29">
        <f t="shared" si="8"/>
        <v>1554.882462253823</v>
      </c>
      <c r="G84" s="30">
        <f t="shared" si="9"/>
        <v>300.26358186509265</v>
      </c>
      <c r="H84" s="22">
        <f t="shared" si="10"/>
        <v>219212.55461867459</v>
      </c>
    </row>
    <row r="85" spans="2:8" hidden="1" x14ac:dyDescent="0.3">
      <c r="B85">
        <v>68</v>
      </c>
      <c r="C85" s="1">
        <v>42505</v>
      </c>
      <c r="D85" s="4">
        <f t="shared" si="11"/>
        <v>219212.55461867459</v>
      </c>
      <c r="E85" s="31">
        <f t="shared" si="7"/>
        <v>1855.1460441189156</v>
      </c>
      <c r="F85" s="29">
        <f t="shared" si="8"/>
        <v>1552.7555952156117</v>
      </c>
      <c r="G85" s="30">
        <f t="shared" si="9"/>
        <v>302.39044890330388</v>
      </c>
      <c r="H85" s="22">
        <f t="shared" si="10"/>
        <v>218910.16416977128</v>
      </c>
    </row>
    <row r="86" spans="2:8" hidden="1" x14ac:dyDescent="0.3">
      <c r="B86">
        <v>69</v>
      </c>
      <c r="C86" s="1">
        <v>42536</v>
      </c>
      <c r="D86" s="4">
        <f t="shared" si="11"/>
        <v>218910.16416977128</v>
      </c>
      <c r="E86" s="31">
        <f t="shared" si="7"/>
        <v>1855.1460441189156</v>
      </c>
      <c r="F86" s="29">
        <f t="shared" si="8"/>
        <v>1550.6136628692134</v>
      </c>
      <c r="G86" s="30">
        <f t="shared" si="9"/>
        <v>304.53238124970221</v>
      </c>
      <c r="H86" s="22">
        <f t="shared" si="10"/>
        <v>218605.63178852157</v>
      </c>
    </row>
    <row r="87" spans="2:8" hidden="1" x14ac:dyDescent="0.3">
      <c r="B87">
        <v>70</v>
      </c>
      <c r="C87" s="1">
        <v>42566</v>
      </c>
      <c r="D87" s="4">
        <f t="shared" si="11"/>
        <v>218605.63178852157</v>
      </c>
      <c r="E87" s="31">
        <f t="shared" si="7"/>
        <v>1855.1460441189156</v>
      </c>
      <c r="F87" s="29">
        <f t="shared" si="8"/>
        <v>1548.456558502028</v>
      </c>
      <c r="G87" s="30">
        <f t="shared" si="9"/>
        <v>306.68948561688762</v>
      </c>
      <c r="H87" s="22">
        <f t="shared" si="10"/>
        <v>218298.94230290467</v>
      </c>
    </row>
    <row r="88" spans="2:8" hidden="1" x14ac:dyDescent="0.3">
      <c r="B88">
        <v>71</v>
      </c>
      <c r="C88" s="1">
        <v>42597</v>
      </c>
      <c r="D88" s="4">
        <f t="shared" si="11"/>
        <v>218298.94230290467</v>
      </c>
      <c r="E88" s="31">
        <f t="shared" si="7"/>
        <v>1855.1460441189156</v>
      </c>
      <c r="F88" s="29">
        <f t="shared" si="8"/>
        <v>1546.2841746455749</v>
      </c>
      <c r="G88" s="30">
        <f t="shared" si="9"/>
        <v>308.86186947334068</v>
      </c>
      <c r="H88" s="22">
        <f t="shared" si="10"/>
        <v>217990.08043343134</v>
      </c>
    </row>
    <row r="89" spans="2:8" hidden="1" x14ac:dyDescent="0.3">
      <c r="B89">
        <v>72</v>
      </c>
      <c r="C89" s="1">
        <v>42628</v>
      </c>
      <c r="D89" s="4">
        <f t="shared" si="11"/>
        <v>217990.08043343134</v>
      </c>
      <c r="E89" s="31">
        <f t="shared" si="7"/>
        <v>1855.1460441189156</v>
      </c>
      <c r="F89" s="29">
        <f t="shared" si="8"/>
        <v>1544.0964030701389</v>
      </c>
      <c r="G89" s="30">
        <f t="shared" si="9"/>
        <v>311.04964104877672</v>
      </c>
      <c r="H89" s="22">
        <f t="shared" si="10"/>
        <v>217679.03079238257</v>
      </c>
    </row>
    <row r="90" spans="2:8" hidden="1" x14ac:dyDescent="0.3">
      <c r="B90">
        <v>73</v>
      </c>
      <c r="C90" s="1">
        <v>42658</v>
      </c>
      <c r="D90" s="4">
        <f t="shared" si="11"/>
        <v>217679.03079238257</v>
      </c>
      <c r="E90" s="31">
        <f t="shared" si="7"/>
        <v>1855.1460441189156</v>
      </c>
      <c r="F90" s="29">
        <f t="shared" si="8"/>
        <v>1541.8931347793766</v>
      </c>
      <c r="G90" s="30">
        <f t="shared" si="9"/>
        <v>313.25290933953897</v>
      </c>
      <c r="H90" s="22">
        <f t="shared" si="10"/>
        <v>217365.77788304305</v>
      </c>
    </row>
    <row r="91" spans="2:8" hidden="1" x14ac:dyDescent="0.3">
      <c r="B91">
        <v>74</v>
      </c>
      <c r="C91" s="1">
        <v>42689</v>
      </c>
      <c r="D91" s="4">
        <f t="shared" si="11"/>
        <v>217365.77788304305</v>
      </c>
      <c r="E91" s="31">
        <f t="shared" si="7"/>
        <v>1855.1460441189156</v>
      </c>
      <c r="F91" s="29">
        <f t="shared" si="8"/>
        <v>1539.6742600048883</v>
      </c>
      <c r="G91" s="30">
        <f t="shared" si="9"/>
        <v>315.47178411402729</v>
      </c>
      <c r="H91" s="22">
        <f t="shared" si="10"/>
        <v>217050.30609892902</v>
      </c>
    </row>
    <row r="92" spans="2:8" hidden="1" x14ac:dyDescent="0.3">
      <c r="B92">
        <v>75</v>
      </c>
      <c r="C92" s="1">
        <v>42719</v>
      </c>
      <c r="D92" s="4">
        <f t="shared" si="11"/>
        <v>217050.30609892902</v>
      </c>
      <c r="E92" s="31">
        <f t="shared" si="7"/>
        <v>1855.1460441189156</v>
      </c>
      <c r="F92" s="29">
        <f t="shared" si="8"/>
        <v>1537.4396682007473</v>
      </c>
      <c r="G92" s="30">
        <f t="shared" si="9"/>
        <v>317.70637591816831</v>
      </c>
      <c r="H92" s="22">
        <f t="shared" si="10"/>
        <v>216732.59972301085</v>
      </c>
    </row>
    <row r="93" spans="2:8" hidden="1" x14ac:dyDescent="0.3">
      <c r="B93">
        <v>76</v>
      </c>
      <c r="C93" s="1">
        <v>42750</v>
      </c>
      <c r="D93" s="4">
        <f t="shared" si="11"/>
        <v>216732.59972301085</v>
      </c>
      <c r="E93" s="31">
        <f t="shared" si="7"/>
        <v>1855.1460441189156</v>
      </c>
      <c r="F93" s="29">
        <f t="shared" si="8"/>
        <v>1535.1892480379936</v>
      </c>
      <c r="G93" s="30">
        <f t="shared" si="9"/>
        <v>319.956796080922</v>
      </c>
      <c r="H93" s="22">
        <f t="shared" si="10"/>
        <v>216412.64292692993</v>
      </c>
    </row>
    <row r="94" spans="2:8" hidden="1" x14ac:dyDescent="0.3">
      <c r="B94">
        <v>77</v>
      </c>
      <c r="C94" s="1">
        <v>42781</v>
      </c>
      <c r="D94" s="4">
        <f t="shared" si="11"/>
        <v>216412.64292692993</v>
      </c>
      <c r="E94" s="31">
        <f t="shared" si="7"/>
        <v>1855.1460441189156</v>
      </c>
      <c r="F94" s="29">
        <f t="shared" si="8"/>
        <v>1532.9228873990871</v>
      </c>
      <c r="G94" s="30">
        <f t="shared" si="9"/>
        <v>322.22315671982847</v>
      </c>
      <c r="H94" s="22">
        <f t="shared" si="10"/>
        <v>216090.41977021011</v>
      </c>
    </row>
    <row r="95" spans="2:8" hidden="1" x14ac:dyDescent="0.3">
      <c r="B95">
        <v>78</v>
      </c>
      <c r="C95" s="1">
        <v>42809</v>
      </c>
      <c r="D95" s="4">
        <f t="shared" si="11"/>
        <v>216090.41977021011</v>
      </c>
      <c r="E95" s="31">
        <f t="shared" si="7"/>
        <v>1855.1460441189156</v>
      </c>
      <c r="F95" s="29">
        <f t="shared" si="8"/>
        <v>1530.6404733723218</v>
      </c>
      <c r="G95" s="30">
        <f t="shared" si="9"/>
        <v>324.50557074659378</v>
      </c>
      <c r="H95" s="22">
        <f t="shared" si="10"/>
        <v>215765.91419946353</v>
      </c>
    </row>
    <row r="96" spans="2:8" hidden="1" x14ac:dyDescent="0.3">
      <c r="B96">
        <v>79</v>
      </c>
      <c r="C96" s="1">
        <v>42840</v>
      </c>
      <c r="D96" s="4">
        <f t="shared" si="11"/>
        <v>215765.91419946353</v>
      </c>
      <c r="E96" s="31">
        <f t="shared" si="7"/>
        <v>1855.1460441189156</v>
      </c>
      <c r="F96" s="29">
        <f t="shared" si="8"/>
        <v>1528.3418922462001</v>
      </c>
      <c r="G96" s="30">
        <f t="shared" si="9"/>
        <v>326.80415187271547</v>
      </c>
      <c r="H96" s="22">
        <f t="shared" si="10"/>
        <v>215439.1100475908</v>
      </c>
    </row>
    <row r="97" spans="2:8" hidden="1" x14ac:dyDescent="0.3">
      <c r="B97">
        <v>80</v>
      </c>
      <c r="C97" s="1">
        <v>42870</v>
      </c>
      <c r="D97" s="4">
        <f t="shared" si="11"/>
        <v>215439.1100475908</v>
      </c>
      <c r="E97" s="31">
        <f t="shared" si="7"/>
        <v>1855.1460441189156</v>
      </c>
      <c r="F97" s="29">
        <f t="shared" si="8"/>
        <v>1526.0270295037683</v>
      </c>
      <c r="G97" s="30">
        <f t="shared" si="9"/>
        <v>329.11901461514731</v>
      </c>
      <c r="H97" s="22">
        <f t="shared" si="10"/>
        <v>215109.99103297567</v>
      </c>
    </row>
    <row r="98" spans="2:8" hidden="1" x14ac:dyDescent="0.3">
      <c r="B98">
        <v>81</v>
      </c>
      <c r="C98" s="1">
        <v>42901</v>
      </c>
      <c r="D98" s="4">
        <f t="shared" si="11"/>
        <v>215109.99103297567</v>
      </c>
      <c r="E98" s="31">
        <f t="shared" si="7"/>
        <v>1855.1460441189156</v>
      </c>
      <c r="F98" s="29">
        <f t="shared" si="8"/>
        <v>1523.695769816911</v>
      </c>
      <c r="G98" s="30">
        <f t="shared" si="9"/>
        <v>331.45027430200457</v>
      </c>
      <c r="H98" s="22">
        <f t="shared" si="10"/>
        <v>214778.54075867365</v>
      </c>
    </row>
    <row r="99" spans="2:8" hidden="1" x14ac:dyDescent="0.3">
      <c r="B99">
        <v>82</v>
      </c>
      <c r="C99" s="1">
        <v>42931</v>
      </c>
      <c r="D99" s="4">
        <f t="shared" si="11"/>
        <v>214778.54075867365</v>
      </c>
      <c r="E99" s="31">
        <f t="shared" si="7"/>
        <v>1855.1460441189156</v>
      </c>
      <c r="F99" s="29">
        <f t="shared" si="8"/>
        <v>1521.3479970406052</v>
      </c>
      <c r="G99" s="30">
        <f t="shared" si="9"/>
        <v>333.79804707831045</v>
      </c>
      <c r="H99" s="22">
        <f t="shared" si="10"/>
        <v>214444.74271159535</v>
      </c>
    </row>
    <row r="100" spans="2:8" hidden="1" x14ac:dyDescent="0.3">
      <c r="B100">
        <v>83</v>
      </c>
      <c r="C100" s="1">
        <v>42962</v>
      </c>
      <c r="D100" s="4">
        <f t="shared" si="11"/>
        <v>214444.74271159535</v>
      </c>
      <c r="E100" s="31">
        <f t="shared" si="7"/>
        <v>1855.1460441189156</v>
      </c>
      <c r="F100" s="29">
        <f t="shared" si="8"/>
        <v>1518.9835942071338</v>
      </c>
      <c r="G100" s="30">
        <f t="shared" si="9"/>
        <v>336.16244991178178</v>
      </c>
      <c r="H100" s="22">
        <f t="shared" si="10"/>
        <v>214108.58026168356</v>
      </c>
    </row>
    <row r="101" spans="2:8" hidden="1" x14ac:dyDescent="0.3">
      <c r="B101">
        <v>84</v>
      </c>
      <c r="C101" s="1">
        <v>42993</v>
      </c>
      <c r="D101" s="4">
        <f t="shared" si="11"/>
        <v>214108.58026168356</v>
      </c>
      <c r="E101" s="31">
        <f t="shared" si="7"/>
        <v>1855.1460441189156</v>
      </c>
      <c r="F101" s="29">
        <f t="shared" si="8"/>
        <v>1516.6024435202587</v>
      </c>
      <c r="G101" s="30">
        <f t="shared" si="9"/>
        <v>338.54360059865689</v>
      </c>
      <c r="H101" s="22">
        <f>D101-G101</f>
        <v>213770.03666108489</v>
      </c>
    </row>
    <row r="102" spans="2:8" hidden="1" x14ac:dyDescent="0.3">
      <c r="B102">
        <v>85</v>
      </c>
      <c r="C102" s="1">
        <v>42994</v>
      </c>
      <c r="D102" s="4">
        <f t="shared" ref="D102:D137" si="12">H101</f>
        <v>213770.03666108489</v>
      </c>
      <c r="E102" s="31">
        <f t="shared" si="7"/>
        <v>1855.1460441189156</v>
      </c>
      <c r="F102" s="29">
        <f t="shared" si="8"/>
        <v>1514.2044263493515</v>
      </c>
      <c r="G102" s="30">
        <f t="shared" ref="G102:G137" si="13">E102-F102</f>
        <v>340.94161776956412</v>
      </c>
      <c r="H102" s="22">
        <f t="shared" ref="H102:H137" si="14">D102-G102</f>
        <v>213429.09504331532</v>
      </c>
    </row>
    <row r="103" spans="2:8" hidden="1" x14ac:dyDescent="0.3">
      <c r="B103">
        <v>86</v>
      </c>
      <c r="C103" s="1">
        <v>42995</v>
      </c>
      <c r="D103" s="4">
        <f t="shared" si="12"/>
        <v>213429.09504331532</v>
      </c>
      <c r="E103" s="31">
        <f t="shared" si="7"/>
        <v>1855.1460441189156</v>
      </c>
      <c r="F103" s="29">
        <f t="shared" si="8"/>
        <v>1511.7894232234837</v>
      </c>
      <c r="G103" s="30">
        <f t="shared" si="13"/>
        <v>343.35662089543189</v>
      </c>
      <c r="H103" s="22">
        <f t="shared" si="14"/>
        <v>213085.73842241988</v>
      </c>
    </row>
    <row r="104" spans="2:8" hidden="1" x14ac:dyDescent="0.3">
      <c r="B104">
        <v>87</v>
      </c>
      <c r="C104" s="1">
        <v>42996</v>
      </c>
      <c r="D104" s="4">
        <f t="shared" si="12"/>
        <v>213085.73842241988</v>
      </c>
      <c r="E104" s="31">
        <f t="shared" si="7"/>
        <v>1855.1460441189156</v>
      </c>
      <c r="F104" s="29">
        <f t="shared" si="8"/>
        <v>1509.3573138254742</v>
      </c>
      <c r="G104" s="30">
        <f t="shared" si="13"/>
        <v>345.7887302934414</v>
      </c>
      <c r="H104" s="22">
        <f t="shared" si="14"/>
        <v>212739.94969212642</v>
      </c>
    </row>
    <row r="105" spans="2:8" hidden="1" x14ac:dyDescent="0.3">
      <c r="B105">
        <v>88</v>
      </c>
      <c r="C105" s="1">
        <v>42997</v>
      </c>
      <c r="D105" s="4">
        <f t="shared" si="12"/>
        <v>212739.94969212642</v>
      </c>
      <c r="E105" s="31">
        <f t="shared" si="7"/>
        <v>1855.1460441189156</v>
      </c>
      <c r="F105" s="29">
        <f t="shared" si="8"/>
        <v>1506.9079769858956</v>
      </c>
      <c r="G105" s="30">
        <f t="shared" si="13"/>
        <v>348.23806713301997</v>
      </c>
      <c r="H105" s="22">
        <f t="shared" si="14"/>
        <v>212391.71162499339</v>
      </c>
    </row>
    <row r="106" spans="2:8" hidden="1" x14ac:dyDescent="0.3">
      <c r="B106">
        <v>89</v>
      </c>
      <c r="C106" s="1">
        <v>42998</v>
      </c>
      <c r="D106" s="4">
        <f t="shared" si="12"/>
        <v>212391.71162499339</v>
      </c>
      <c r="E106" s="31">
        <f t="shared" si="7"/>
        <v>1855.1460441189156</v>
      </c>
      <c r="F106" s="29">
        <f t="shared" si="8"/>
        <v>1504.4412906770367</v>
      </c>
      <c r="G106" s="30">
        <f t="shared" si="13"/>
        <v>350.70475344187889</v>
      </c>
      <c r="H106" s="22">
        <f t="shared" si="14"/>
        <v>212041.00687155151</v>
      </c>
    </row>
    <row r="107" spans="2:8" hidden="1" x14ac:dyDescent="0.3">
      <c r="B107">
        <v>90</v>
      </c>
      <c r="C107" s="1">
        <v>42999</v>
      </c>
      <c r="D107" s="4">
        <f t="shared" si="12"/>
        <v>212041.00687155151</v>
      </c>
      <c r="E107" s="31">
        <f t="shared" si="7"/>
        <v>1855.1460441189156</v>
      </c>
      <c r="F107" s="29">
        <f t="shared" si="8"/>
        <v>1501.9571320068233</v>
      </c>
      <c r="G107" s="30">
        <f t="shared" si="13"/>
        <v>353.18891211209234</v>
      </c>
      <c r="H107" s="22">
        <f t="shared" si="14"/>
        <v>211687.81795943942</v>
      </c>
    </row>
    <row r="108" spans="2:8" hidden="1" x14ac:dyDescent="0.3">
      <c r="B108">
        <v>91</v>
      </c>
      <c r="C108" s="1">
        <v>43000</v>
      </c>
      <c r="D108" s="4">
        <f t="shared" si="12"/>
        <v>211687.81795943942</v>
      </c>
      <c r="E108" s="31">
        <f t="shared" si="7"/>
        <v>1855.1460441189156</v>
      </c>
      <c r="F108" s="29">
        <f t="shared" si="8"/>
        <v>1499.455377212696</v>
      </c>
      <c r="G108" s="30">
        <f t="shared" si="13"/>
        <v>355.69066690621958</v>
      </c>
      <c r="H108" s="22">
        <f t="shared" si="14"/>
        <v>211332.1272925332</v>
      </c>
    </row>
    <row r="109" spans="2:8" hidden="1" x14ac:dyDescent="0.3">
      <c r="B109">
        <v>92</v>
      </c>
      <c r="C109" s="1">
        <v>43001</v>
      </c>
      <c r="D109" s="4">
        <f t="shared" si="12"/>
        <v>211332.1272925332</v>
      </c>
      <c r="E109" s="31">
        <f t="shared" si="7"/>
        <v>1855.1460441189156</v>
      </c>
      <c r="F109" s="29">
        <f t="shared" si="8"/>
        <v>1496.9359016554436</v>
      </c>
      <c r="G109" s="30">
        <f t="shared" si="13"/>
        <v>358.21014246347204</v>
      </c>
      <c r="H109" s="22">
        <f t="shared" si="14"/>
        <v>210973.91715006973</v>
      </c>
    </row>
    <row r="110" spans="2:8" hidden="1" x14ac:dyDescent="0.3">
      <c r="B110">
        <v>93</v>
      </c>
      <c r="C110" s="1">
        <v>43002</v>
      </c>
      <c r="D110" s="4">
        <f t="shared" si="12"/>
        <v>210973.91715006973</v>
      </c>
      <c r="E110" s="31">
        <f t="shared" si="7"/>
        <v>1855.1460441189156</v>
      </c>
      <c r="F110" s="29">
        <f t="shared" si="8"/>
        <v>1494.3985798129941</v>
      </c>
      <c r="G110" s="30">
        <f t="shared" si="13"/>
        <v>360.74746430592154</v>
      </c>
      <c r="H110" s="22">
        <f t="shared" si="14"/>
        <v>210613.1696857638</v>
      </c>
    </row>
    <row r="111" spans="2:8" hidden="1" x14ac:dyDescent="0.3">
      <c r="B111">
        <v>94</v>
      </c>
      <c r="C111" s="1">
        <v>43003</v>
      </c>
      <c r="D111" s="4">
        <f t="shared" si="12"/>
        <v>210613.1696857638</v>
      </c>
      <c r="E111" s="31">
        <f t="shared" si="7"/>
        <v>1855.1460441189156</v>
      </c>
      <c r="F111" s="29">
        <f t="shared" si="8"/>
        <v>1491.8432852741603</v>
      </c>
      <c r="G111" s="30">
        <f t="shared" si="13"/>
        <v>363.30275884475532</v>
      </c>
      <c r="H111" s="22">
        <f t="shared" si="14"/>
        <v>210249.86692691906</v>
      </c>
    </row>
    <row r="112" spans="2:8" hidden="1" x14ac:dyDescent="0.3">
      <c r="B112">
        <v>95</v>
      </c>
      <c r="C112" s="1">
        <v>43004</v>
      </c>
      <c r="D112" s="4">
        <f t="shared" si="12"/>
        <v>210249.86692691906</v>
      </c>
      <c r="E112" s="31">
        <f t="shared" si="7"/>
        <v>1855.1460441189156</v>
      </c>
      <c r="F112" s="29">
        <f t="shared" si="8"/>
        <v>1489.2698907323434</v>
      </c>
      <c r="G112" s="30">
        <f t="shared" si="13"/>
        <v>365.87615338657224</v>
      </c>
      <c r="H112" s="22">
        <f t="shared" si="14"/>
        <v>209883.99077353248</v>
      </c>
    </row>
    <row r="113" spans="2:8" hidden="1" x14ac:dyDescent="0.3">
      <c r="B113">
        <v>96</v>
      </c>
      <c r="C113" s="1">
        <v>43005</v>
      </c>
      <c r="D113" s="4">
        <f t="shared" si="12"/>
        <v>209883.99077353248</v>
      </c>
      <c r="E113" s="31">
        <f t="shared" si="7"/>
        <v>1855.1460441189156</v>
      </c>
      <c r="F113" s="29">
        <f t="shared" si="8"/>
        <v>1486.6782679791886</v>
      </c>
      <c r="G113" s="30">
        <f t="shared" si="13"/>
        <v>368.46777613972699</v>
      </c>
      <c r="H113" s="22">
        <f t="shared" si="14"/>
        <v>209515.52299739275</v>
      </c>
    </row>
    <row r="114" spans="2:8" hidden="1" x14ac:dyDescent="0.3">
      <c r="B114">
        <v>97</v>
      </c>
      <c r="C114" s="1">
        <v>43006</v>
      </c>
      <c r="D114" s="4">
        <f t="shared" si="12"/>
        <v>209515.52299739275</v>
      </c>
      <c r="E114" s="31">
        <f t="shared" ref="E114:E137" si="15">$D$14</f>
        <v>1855.1460441189156</v>
      </c>
      <c r="F114" s="29">
        <f t="shared" ref="F114:F137" si="16">D114*$D$9</f>
        <v>1484.0682878981988</v>
      </c>
      <c r="G114" s="30">
        <f t="shared" si="13"/>
        <v>371.07775622071676</v>
      </c>
      <c r="H114" s="22">
        <f t="shared" si="14"/>
        <v>209144.44524117204</v>
      </c>
    </row>
    <row r="115" spans="2:8" hidden="1" x14ac:dyDescent="0.3">
      <c r="B115">
        <v>98</v>
      </c>
      <c r="C115" s="1">
        <v>43007</v>
      </c>
      <c r="D115" s="4">
        <f t="shared" si="12"/>
        <v>209144.44524117204</v>
      </c>
      <c r="E115" s="31">
        <f t="shared" si="15"/>
        <v>1855.1460441189156</v>
      </c>
      <c r="F115" s="29">
        <f t="shared" si="16"/>
        <v>1481.4398204583022</v>
      </c>
      <c r="G115" s="30">
        <f t="shared" si="13"/>
        <v>373.70622366061343</v>
      </c>
      <c r="H115" s="22">
        <f t="shared" si="14"/>
        <v>208770.73901751143</v>
      </c>
    </row>
    <row r="116" spans="2:8" hidden="1" x14ac:dyDescent="0.3">
      <c r="B116">
        <v>99</v>
      </c>
      <c r="C116" s="1">
        <v>43008</v>
      </c>
      <c r="D116" s="4">
        <f t="shared" si="12"/>
        <v>208770.73901751143</v>
      </c>
      <c r="E116" s="31">
        <f t="shared" si="15"/>
        <v>1855.1460441189156</v>
      </c>
      <c r="F116" s="29">
        <f t="shared" si="16"/>
        <v>1478.7927347073728</v>
      </c>
      <c r="G116" s="30">
        <f t="shared" si="13"/>
        <v>376.3533094115428</v>
      </c>
      <c r="H116" s="22">
        <f t="shared" si="14"/>
        <v>208394.38570809987</v>
      </c>
    </row>
    <row r="117" spans="2:8" hidden="1" x14ac:dyDescent="0.3">
      <c r="B117">
        <v>100</v>
      </c>
      <c r="C117" s="1">
        <v>43009</v>
      </c>
      <c r="D117" s="4">
        <f t="shared" si="12"/>
        <v>208394.38570809987</v>
      </c>
      <c r="E117" s="31">
        <f t="shared" si="15"/>
        <v>1855.1460441189156</v>
      </c>
      <c r="F117" s="29">
        <f t="shared" si="16"/>
        <v>1476.1268987657074</v>
      </c>
      <c r="G117" s="30">
        <f t="shared" si="13"/>
        <v>379.01914535320816</v>
      </c>
      <c r="H117" s="22">
        <f t="shared" si="14"/>
        <v>208015.36656274667</v>
      </c>
    </row>
    <row r="118" spans="2:8" hidden="1" x14ac:dyDescent="0.3">
      <c r="B118">
        <v>101</v>
      </c>
      <c r="C118" s="1">
        <v>43010</v>
      </c>
      <c r="D118" s="4">
        <f t="shared" si="12"/>
        <v>208015.36656274667</v>
      </c>
      <c r="E118" s="31">
        <f t="shared" si="15"/>
        <v>1855.1460441189156</v>
      </c>
      <c r="F118" s="29">
        <f t="shared" si="16"/>
        <v>1473.4421798194558</v>
      </c>
      <c r="G118" s="30">
        <f t="shared" si="13"/>
        <v>381.70386429945984</v>
      </c>
      <c r="H118" s="22">
        <f t="shared" si="14"/>
        <v>207633.66269844721</v>
      </c>
    </row>
    <row r="119" spans="2:8" hidden="1" x14ac:dyDescent="0.3">
      <c r="B119">
        <v>102</v>
      </c>
      <c r="C119" s="1">
        <v>43011</v>
      </c>
      <c r="D119" s="4">
        <f t="shared" si="12"/>
        <v>207633.66269844721</v>
      </c>
      <c r="E119" s="31">
        <f t="shared" si="15"/>
        <v>1855.1460441189156</v>
      </c>
      <c r="F119" s="29">
        <f t="shared" si="16"/>
        <v>1470.7384441140011</v>
      </c>
      <c r="G119" s="30">
        <f t="shared" si="13"/>
        <v>384.40760000491446</v>
      </c>
      <c r="H119" s="22">
        <f t="shared" si="14"/>
        <v>207249.25509844229</v>
      </c>
    </row>
    <row r="120" spans="2:8" hidden="1" x14ac:dyDescent="0.3">
      <c r="B120">
        <v>103</v>
      </c>
      <c r="C120" s="1">
        <v>43012</v>
      </c>
      <c r="D120" s="4">
        <f t="shared" si="12"/>
        <v>207249.25509844229</v>
      </c>
      <c r="E120" s="31">
        <f t="shared" si="15"/>
        <v>1855.1460441189156</v>
      </c>
      <c r="F120" s="29">
        <f t="shared" si="16"/>
        <v>1468.0155569472997</v>
      </c>
      <c r="G120" s="30">
        <f t="shared" si="13"/>
        <v>387.13048717161587</v>
      </c>
      <c r="H120" s="22">
        <f t="shared" si="14"/>
        <v>206862.12461127067</v>
      </c>
    </row>
    <row r="121" spans="2:8" hidden="1" x14ac:dyDescent="0.3">
      <c r="B121">
        <v>104</v>
      </c>
      <c r="C121" s="1">
        <v>43013</v>
      </c>
      <c r="D121" s="4">
        <f t="shared" si="12"/>
        <v>206862.12461127067</v>
      </c>
      <c r="E121" s="31">
        <f t="shared" si="15"/>
        <v>1855.1460441189156</v>
      </c>
      <c r="F121" s="29">
        <f t="shared" si="16"/>
        <v>1465.2733826631675</v>
      </c>
      <c r="G121" s="30">
        <f t="shared" si="13"/>
        <v>389.87266145574813</v>
      </c>
      <c r="H121" s="22">
        <f t="shared" si="14"/>
        <v>206472.25194981493</v>
      </c>
    </row>
    <row r="122" spans="2:8" hidden="1" x14ac:dyDescent="0.3">
      <c r="B122">
        <v>105</v>
      </c>
      <c r="C122" s="1">
        <v>43014</v>
      </c>
      <c r="D122" s="4">
        <f t="shared" si="12"/>
        <v>206472.25194981493</v>
      </c>
      <c r="E122" s="31">
        <f t="shared" si="15"/>
        <v>1855.1460441189156</v>
      </c>
      <c r="F122" s="29">
        <f t="shared" si="16"/>
        <v>1462.5117846445225</v>
      </c>
      <c r="G122" s="30">
        <f t="shared" si="13"/>
        <v>392.63425947439305</v>
      </c>
      <c r="H122" s="22">
        <f t="shared" si="14"/>
        <v>206079.61769034053</v>
      </c>
    </row>
    <row r="123" spans="2:8" hidden="1" x14ac:dyDescent="0.3">
      <c r="B123">
        <v>106</v>
      </c>
      <c r="C123" s="1">
        <v>43015</v>
      </c>
      <c r="D123" s="4">
        <f t="shared" si="12"/>
        <v>206079.61769034053</v>
      </c>
      <c r="E123" s="31">
        <f t="shared" si="15"/>
        <v>1855.1460441189156</v>
      </c>
      <c r="F123" s="29">
        <f t="shared" si="16"/>
        <v>1459.7306253065788</v>
      </c>
      <c r="G123" s="30">
        <f t="shared" si="13"/>
        <v>395.41541881233684</v>
      </c>
      <c r="H123" s="22">
        <f t="shared" si="14"/>
        <v>205684.20227152819</v>
      </c>
    </row>
    <row r="124" spans="2:8" hidden="1" x14ac:dyDescent="0.3">
      <c r="B124">
        <v>107</v>
      </c>
      <c r="C124" s="1">
        <v>43016</v>
      </c>
      <c r="D124" s="4">
        <f t="shared" si="12"/>
        <v>205684.20227152819</v>
      </c>
      <c r="E124" s="31">
        <f t="shared" si="15"/>
        <v>1855.1460441189156</v>
      </c>
      <c r="F124" s="29">
        <f t="shared" si="16"/>
        <v>1456.9297660899915</v>
      </c>
      <c r="G124" s="30">
        <f t="shared" si="13"/>
        <v>398.21627802892408</v>
      </c>
      <c r="H124" s="22">
        <f t="shared" si="14"/>
        <v>205285.98599349926</v>
      </c>
    </row>
    <row r="125" spans="2:8" hidden="1" x14ac:dyDescent="0.3">
      <c r="B125">
        <v>108</v>
      </c>
      <c r="C125" s="1">
        <v>43017</v>
      </c>
      <c r="D125" s="4">
        <f t="shared" si="12"/>
        <v>205285.98599349926</v>
      </c>
      <c r="E125" s="31">
        <f t="shared" si="15"/>
        <v>1855.1460441189156</v>
      </c>
      <c r="F125" s="29">
        <f t="shared" si="16"/>
        <v>1454.1090674539532</v>
      </c>
      <c r="G125" s="30">
        <f t="shared" si="13"/>
        <v>401.03697666496237</v>
      </c>
      <c r="H125" s="22">
        <f t="shared" si="14"/>
        <v>204884.94901683429</v>
      </c>
    </row>
    <row r="126" spans="2:8" hidden="1" x14ac:dyDescent="0.3">
      <c r="B126">
        <v>109</v>
      </c>
      <c r="C126" s="1">
        <v>43018</v>
      </c>
      <c r="D126" s="4">
        <f t="shared" si="12"/>
        <v>204884.94901683429</v>
      </c>
      <c r="E126" s="31">
        <f t="shared" si="15"/>
        <v>1855.1460441189156</v>
      </c>
      <c r="F126" s="29">
        <f t="shared" si="16"/>
        <v>1451.2683888692429</v>
      </c>
      <c r="G126" s="30">
        <f t="shared" si="13"/>
        <v>403.87765524967267</v>
      </c>
      <c r="H126" s="22">
        <f t="shared" si="14"/>
        <v>204481.07136158462</v>
      </c>
    </row>
    <row r="127" spans="2:8" hidden="1" x14ac:dyDescent="0.3">
      <c r="B127">
        <v>110</v>
      </c>
      <c r="C127" s="1">
        <v>43019</v>
      </c>
      <c r="D127" s="4">
        <f t="shared" si="12"/>
        <v>204481.07136158462</v>
      </c>
      <c r="E127" s="31">
        <f t="shared" si="15"/>
        <v>1855.1460441189156</v>
      </c>
      <c r="F127" s="29">
        <f t="shared" si="16"/>
        <v>1448.4075888112245</v>
      </c>
      <c r="G127" s="30">
        <f t="shared" si="13"/>
        <v>406.73845530769108</v>
      </c>
      <c r="H127" s="22">
        <f t="shared" si="14"/>
        <v>204074.33290627692</v>
      </c>
    </row>
    <row r="128" spans="2:8" hidden="1" x14ac:dyDescent="0.3">
      <c r="B128">
        <v>111</v>
      </c>
      <c r="C128" s="1">
        <v>43020</v>
      </c>
      <c r="D128" s="4">
        <f t="shared" si="12"/>
        <v>204074.33290627692</v>
      </c>
      <c r="E128" s="31">
        <f t="shared" si="15"/>
        <v>1855.1460441189156</v>
      </c>
      <c r="F128" s="29">
        <f t="shared" si="16"/>
        <v>1445.526524752795</v>
      </c>
      <c r="G128" s="30">
        <f t="shared" si="13"/>
        <v>409.61951936612058</v>
      </c>
      <c r="H128" s="22">
        <f t="shared" si="14"/>
        <v>203664.71338691079</v>
      </c>
    </row>
    <row r="129" spans="1:8" hidden="1" x14ac:dyDescent="0.3">
      <c r="B129">
        <v>112</v>
      </c>
      <c r="C129" s="1">
        <v>43021</v>
      </c>
      <c r="D129" s="4">
        <f t="shared" si="12"/>
        <v>203664.71338691079</v>
      </c>
      <c r="E129" s="31">
        <f t="shared" si="15"/>
        <v>1855.1460441189156</v>
      </c>
      <c r="F129" s="29">
        <f t="shared" si="16"/>
        <v>1442.6250531572848</v>
      </c>
      <c r="G129" s="30">
        <f t="shared" si="13"/>
        <v>412.52099096163079</v>
      </c>
      <c r="H129" s="22">
        <f t="shared" si="14"/>
        <v>203252.19239594915</v>
      </c>
    </row>
    <row r="130" spans="1:8" hidden="1" x14ac:dyDescent="0.3">
      <c r="B130">
        <v>113</v>
      </c>
      <c r="C130" s="1">
        <v>43022</v>
      </c>
      <c r="D130" s="4">
        <f t="shared" si="12"/>
        <v>203252.19239594915</v>
      </c>
      <c r="E130" s="31">
        <f t="shared" si="15"/>
        <v>1855.1460441189156</v>
      </c>
      <c r="F130" s="29">
        <f t="shared" si="16"/>
        <v>1439.7030294713065</v>
      </c>
      <c r="G130" s="30">
        <f t="shared" si="13"/>
        <v>415.44301464760906</v>
      </c>
      <c r="H130" s="22">
        <f t="shared" si="14"/>
        <v>202836.74938130155</v>
      </c>
    </row>
    <row r="131" spans="1:8" hidden="1" x14ac:dyDescent="0.3">
      <c r="B131">
        <v>114</v>
      </c>
      <c r="C131" s="1">
        <v>43023</v>
      </c>
      <c r="D131" s="4">
        <f t="shared" si="12"/>
        <v>202836.74938130155</v>
      </c>
      <c r="E131" s="31">
        <f t="shared" si="15"/>
        <v>1855.1460441189156</v>
      </c>
      <c r="F131" s="29">
        <f t="shared" si="16"/>
        <v>1436.7603081175528</v>
      </c>
      <c r="G131" s="30">
        <f t="shared" si="13"/>
        <v>418.38573600136283</v>
      </c>
      <c r="H131" s="22">
        <f t="shared" si="14"/>
        <v>202418.36364530018</v>
      </c>
    </row>
    <row r="132" spans="1:8" hidden="1" x14ac:dyDescent="0.3">
      <c r="B132">
        <v>115</v>
      </c>
      <c r="C132" s="1">
        <v>43024</v>
      </c>
      <c r="D132" s="4">
        <f t="shared" si="12"/>
        <v>202418.36364530018</v>
      </c>
      <c r="E132" s="31">
        <f t="shared" si="15"/>
        <v>1855.1460441189156</v>
      </c>
      <c r="F132" s="29">
        <f t="shared" si="16"/>
        <v>1433.796742487543</v>
      </c>
      <c r="G132" s="30">
        <f t="shared" si="13"/>
        <v>421.34930163137255</v>
      </c>
      <c r="H132" s="22">
        <f t="shared" si="14"/>
        <v>201997.01434366882</v>
      </c>
    </row>
    <row r="133" spans="1:8" hidden="1" x14ac:dyDescent="0.3">
      <c r="B133">
        <v>116</v>
      </c>
      <c r="C133" s="1">
        <v>43025</v>
      </c>
      <c r="D133" s="4">
        <f t="shared" si="12"/>
        <v>201997.01434366882</v>
      </c>
      <c r="E133" s="31">
        <f t="shared" si="15"/>
        <v>1855.1460441189156</v>
      </c>
      <c r="F133" s="29">
        <f t="shared" si="16"/>
        <v>1430.8121849343208</v>
      </c>
      <c r="G133" s="30">
        <f t="shared" si="13"/>
        <v>424.33385918459476</v>
      </c>
      <c r="H133" s="22">
        <f t="shared" si="14"/>
        <v>201572.68048448424</v>
      </c>
    </row>
    <row r="134" spans="1:8" hidden="1" x14ac:dyDescent="0.3">
      <c r="B134">
        <v>117</v>
      </c>
      <c r="C134" s="1">
        <v>43026</v>
      </c>
      <c r="D134" s="4">
        <f t="shared" si="12"/>
        <v>201572.68048448424</v>
      </c>
      <c r="E134" s="31">
        <f t="shared" si="15"/>
        <v>1855.1460441189156</v>
      </c>
      <c r="F134" s="29">
        <f t="shared" si="16"/>
        <v>1427.8064867650969</v>
      </c>
      <c r="G134" s="30">
        <f t="shared" si="13"/>
        <v>427.33955735381869</v>
      </c>
      <c r="H134" s="22">
        <f t="shared" si="14"/>
        <v>201145.34092713043</v>
      </c>
    </row>
    <row r="135" spans="1:8" hidden="1" x14ac:dyDescent="0.3">
      <c r="B135">
        <v>118</v>
      </c>
      <c r="C135" s="1">
        <v>43027</v>
      </c>
      <c r="D135" s="4">
        <f t="shared" si="12"/>
        <v>201145.34092713043</v>
      </c>
      <c r="E135" s="31">
        <f t="shared" si="15"/>
        <v>1855.1460441189156</v>
      </c>
      <c r="F135" s="29">
        <f t="shared" si="16"/>
        <v>1424.7794982338405</v>
      </c>
      <c r="G135" s="30">
        <f t="shared" si="13"/>
        <v>430.36654588507508</v>
      </c>
      <c r="H135" s="22">
        <f t="shared" si="14"/>
        <v>200714.97438124535</v>
      </c>
    </row>
    <row r="136" spans="1:8" hidden="1" x14ac:dyDescent="0.3">
      <c r="B136">
        <v>119</v>
      </c>
      <c r="C136" s="1">
        <v>43028</v>
      </c>
      <c r="D136" s="4">
        <f t="shared" si="12"/>
        <v>200714.97438124535</v>
      </c>
      <c r="E136" s="31">
        <f t="shared" si="15"/>
        <v>1855.1460441189156</v>
      </c>
      <c r="F136" s="29">
        <f t="shared" si="16"/>
        <v>1421.7310685338214</v>
      </c>
      <c r="G136" s="30">
        <f t="shared" si="13"/>
        <v>433.41497558509423</v>
      </c>
      <c r="H136" s="22">
        <f t="shared" si="14"/>
        <v>200281.55940566026</v>
      </c>
    </row>
    <row r="137" spans="1:8" hidden="1" x14ac:dyDescent="0.3">
      <c r="B137">
        <v>120</v>
      </c>
      <c r="C137" s="1">
        <v>43029</v>
      </c>
      <c r="D137" s="4">
        <f t="shared" si="12"/>
        <v>200281.55940566026</v>
      </c>
      <c r="E137" s="31">
        <f t="shared" si="15"/>
        <v>1855.1460441189156</v>
      </c>
      <c r="F137" s="29">
        <f t="shared" si="16"/>
        <v>1418.6610457900936</v>
      </c>
      <c r="G137" s="30">
        <f t="shared" si="13"/>
        <v>436.48499832882203</v>
      </c>
      <c r="H137" s="22">
        <f t="shared" si="14"/>
        <v>199845.07440733144</v>
      </c>
    </row>
    <row r="141" spans="1:8" x14ac:dyDescent="0.3">
      <c r="A141" s="38"/>
      <c r="B141" s="38"/>
      <c r="C141" s="38"/>
      <c r="D141" s="38"/>
      <c r="E141" s="38"/>
      <c r="F141" s="39"/>
      <c r="G141" s="40"/>
    </row>
    <row r="142" spans="1:8" x14ac:dyDescent="0.3">
      <c r="A142" s="38"/>
      <c r="B142" s="38">
        <v>250000</v>
      </c>
      <c r="C142" s="41"/>
      <c r="D142" s="38"/>
      <c r="E142" s="38"/>
      <c r="F142" s="39"/>
      <c r="G142" s="40"/>
    </row>
    <row r="143" spans="1:8" x14ac:dyDescent="0.3">
      <c r="A143" s="42" t="s">
        <v>15</v>
      </c>
      <c r="B143" s="38">
        <v>360</v>
      </c>
      <c r="C143" s="38"/>
      <c r="D143" s="38" t="s">
        <v>2</v>
      </c>
      <c r="E143" s="38" t="s">
        <v>17</v>
      </c>
      <c r="F143" s="39"/>
      <c r="G143" s="40"/>
    </row>
    <row r="144" spans="1:8" x14ac:dyDescent="0.3">
      <c r="A144" s="38"/>
      <c r="B144" s="38" t="s">
        <v>16</v>
      </c>
      <c r="C144" s="38">
        <v>0</v>
      </c>
      <c r="D144" s="38"/>
      <c r="E144" s="43">
        <v>250000</v>
      </c>
      <c r="F144" s="39"/>
      <c r="G144" s="40"/>
    </row>
    <row r="145" spans="1:7" x14ac:dyDescent="0.3">
      <c r="A145" s="38">
        <v>1</v>
      </c>
      <c r="B145" s="44">
        <v>0.02</v>
      </c>
      <c r="C145" s="38">
        <v>12</v>
      </c>
      <c r="D145" s="43">
        <f>-PMT(B145/12,$B$143-C144,E144,0)</f>
        <v>924.04868172205136</v>
      </c>
      <c r="E145" s="43">
        <f>E144-F145</f>
        <v>243855.29256503517</v>
      </c>
      <c r="F145" s="43">
        <f>-CUMPRINC(B145/12,B143-C144,E144,1,12,0)</f>
        <v>6144.7074349648456</v>
      </c>
      <c r="G145" s="40"/>
    </row>
    <row r="146" spans="1:7" x14ac:dyDescent="0.3">
      <c r="A146" s="38">
        <v>2</v>
      </c>
      <c r="B146" s="45">
        <v>4.4999999999999998E-2</v>
      </c>
      <c r="C146" s="38">
        <v>24</v>
      </c>
      <c r="D146" s="43">
        <f>PMT(B146/12,B143-C145,-E145,0)</f>
        <v>1255.8384659978753</v>
      </c>
      <c r="E146" s="43">
        <f>E145-F146</f>
        <v>239673.16219877865</v>
      </c>
      <c r="F146" s="43">
        <f>-CUMPRINC(B146/12,B143-C145,E145,1,12,0)</f>
        <v>4182.1303662565324</v>
      </c>
      <c r="G146" s="40"/>
    </row>
    <row r="147" spans="1:7" x14ac:dyDescent="0.3">
      <c r="A147" s="38">
        <v>3</v>
      </c>
      <c r="B147" s="45">
        <v>4.4999999999999998E-2</v>
      </c>
      <c r="C147" s="38">
        <v>36</v>
      </c>
      <c r="D147" s="43">
        <f>PMT(B147/12,B143-C146,-E146,0)</f>
        <v>1255.8384659978756</v>
      </c>
      <c r="E147" s="43">
        <f>E146-F147</f>
        <v>235298.90549519935</v>
      </c>
      <c r="F147" s="43">
        <f>-CUMPRINC(B147/12,B143-C146,E146,1,12,0)</f>
        <v>4374.256703579299</v>
      </c>
      <c r="G147" s="40"/>
    </row>
    <row r="148" spans="1:7" x14ac:dyDescent="0.3">
      <c r="A148" s="38">
        <v>4</v>
      </c>
      <c r="B148" s="45">
        <v>8.5000000000000006E-2</v>
      </c>
      <c r="C148" s="38">
        <v>48</v>
      </c>
      <c r="D148" s="43">
        <f>PMT(B148/12,B143-C147,-E147,0)</f>
        <v>1855.1460441189156</v>
      </c>
      <c r="E148" s="43">
        <f>E147-F148</f>
        <v>232947.34805059835</v>
      </c>
      <c r="F148" s="43">
        <f>-CUMPRINC(B148/12,B143-C147,E147,1,12,0)</f>
        <v>2351.5574446009973</v>
      </c>
      <c r="G148" s="40"/>
    </row>
    <row r="149" spans="1:7" x14ac:dyDescent="0.3">
      <c r="A149" s="38">
        <v>5</v>
      </c>
      <c r="B149" s="45">
        <v>0.105</v>
      </c>
      <c r="C149" s="38">
        <v>60</v>
      </c>
      <c r="D149" s="43">
        <f>PMT(B149/12,B143-C148,-E148,0)</f>
        <v>2182.318741560875</v>
      </c>
      <c r="E149" s="43">
        <f>E148-F149</f>
        <v>231133.34325872589</v>
      </c>
      <c r="F149" s="43">
        <f>-CUMPRINC(B149/12,B143-C148,E148,1,12,0)</f>
        <v>1814.004791872447</v>
      </c>
      <c r="G149" s="40"/>
    </row>
    <row r="150" spans="1:7" x14ac:dyDescent="0.3">
      <c r="A150" s="38"/>
      <c r="B150" s="38"/>
      <c r="C150" s="38"/>
      <c r="D150" s="38"/>
      <c r="E150" s="38"/>
      <c r="F150" s="39"/>
      <c r="G150" s="40"/>
    </row>
    <row r="151" spans="1:7" x14ac:dyDescent="0.3">
      <c r="A151" s="38"/>
      <c r="B151" s="38"/>
      <c r="C151" s="38"/>
      <c r="D151" s="38"/>
      <c r="E151" s="38"/>
      <c r="F151" s="39"/>
      <c r="G151" s="40"/>
    </row>
    <row r="152" spans="1:7" x14ac:dyDescent="0.3">
      <c r="A152" s="38"/>
      <c r="B152" s="38"/>
      <c r="C152" s="38"/>
      <c r="D152" s="38"/>
      <c r="E152" s="38"/>
      <c r="F152" s="39"/>
      <c r="G152" s="40"/>
    </row>
    <row r="153" spans="1:7" x14ac:dyDescent="0.3">
      <c r="A153" s="38"/>
      <c r="B153" s="38"/>
      <c r="C153" s="38"/>
      <c r="D153" s="38"/>
      <c r="E153" s="38"/>
      <c r="F153" s="39"/>
      <c r="G153" s="40"/>
    </row>
    <row r="154" spans="1:7" x14ac:dyDescent="0.3">
      <c r="A154" s="38"/>
      <c r="B154" s="38"/>
      <c r="C154" s="38"/>
      <c r="D154" s="38"/>
      <c r="E154" s="38"/>
      <c r="F154" s="39"/>
      <c r="G154" s="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2018-05-11T13:27:56Z</dcterms:modified>
</cp:coreProperties>
</file>